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GISTER" sheetId="1" state="visible" r:id="rId3"/>
    <sheet name="RISK SUMMARY" sheetId="2" state="visible" r:id="rId4"/>
    <sheet name="INSTRU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<sst xmlns="http://schemas.openxmlformats.org/spreadsheetml/2006/main" count="398" uniqueCount="264">
  <si>
    <t xml:space="preserve">▲  TRIANGLE PM  |  RISK REGISTER</t>
  </si>
  <si>
    <t xml:space="preserve">RISK MANAGEMENT</t>
  </si>
  <si>
    <t xml:space="preserve">ISO 31000 : 2018  ·  PMBOK 7th Ed.  ·  Probability × Impact  ·  Pre &amp; Post-Mitigation Scoring  ·  Owner &amp; Action Tracking</t>
  </si>
  <si>
    <t xml:space="preserve">PROJECT:</t>
  </si>
  <si>
    <t xml:space="preserve">[Project Name]</t>
  </si>
  <si>
    <t xml:space="preserve">PROJECT NO:</t>
  </si>
  <si>
    <t xml:space="preserve">[Project No.]</t>
  </si>
  <si>
    <t xml:space="preserve">CONTRACT TYPE:</t>
  </si>
  <si>
    <t xml:space="preserve">[FIDIC / NZS / Other]</t>
  </si>
  <si>
    <t xml:space="preserve">CLIENT:</t>
  </si>
  <si>
    <t xml:space="preserve">[Client Name]</t>
  </si>
  <si>
    <t xml:space="preserve">PREPARED BY:</t>
  </si>
  <si>
    <t xml:space="preserve">[Name / Role]</t>
  </si>
  <si>
    <t xml:space="preserve">REPORT DATE:</t>
  </si>
  <si>
    <t xml:space="preserve">[DD-Mon-YYYY]</t>
  </si>
  <si>
    <t xml:space="preserve">Risk
ID</t>
  </si>
  <si>
    <t xml:space="preserve">Category</t>
  </si>
  <si>
    <t xml:space="preserve">Risk Description
(What Could Go Wrong)</t>
  </si>
  <si>
    <t xml:space="preserve">Cause
(Why It Might Happen)</t>
  </si>
  <si>
    <t xml:space="preserve">Consequence
(Effect If It Occurs)</t>
  </si>
  <si>
    <t xml:space="preserve">WBS
Ref.</t>
  </si>
  <si>
    <t xml:space="preserve">Risk
Owner</t>
  </si>
  <si>
    <t xml:space="preserve">Prob.
(1–5)</t>
  </si>
  <si>
    <t xml:space="preserve">Impact
(1–5)</t>
  </si>
  <si>
    <t xml:space="preserve">Score
(P×I)</t>
  </si>
  <si>
    <t xml:space="preserve">Rating</t>
  </si>
  <si>
    <t xml:space="preserve">Response
Strategy</t>
  </si>
  <si>
    <t xml:space="preserve">Mitigation / Control Actions</t>
  </si>
  <si>
    <t xml:space="preserve">Action
Owner</t>
  </si>
  <si>
    <t xml:space="preserve">Action
Due Date</t>
  </si>
  <si>
    <t xml:space="preserve">Res.
Prob.</t>
  </si>
  <si>
    <t xml:space="preserve">Res.
Impact</t>
  </si>
  <si>
    <t xml:space="preserve">Res.
Score</t>
  </si>
  <si>
    <t xml:space="preserve">Residual
Rating</t>
  </si>
  <si>
    <t xml:space="preserve">Status</t>
  </si>
  <si>
    <t xml:space="preserve">Last
Reviewed</t>
  </si>
  <si>
    <t xml:space="preserve">Notes / Remarks</t>
  </si>
  <si>
    <t xml:space="preserve">R001</t>
  </si>
  <si>
    <t xml:space="preserve">Schedule</t>
  </si>
  <si>
    <t xml:space="preserve">Piling programme delay due to ground conditions differing from site investigation report</t>
  </si>
  <si>
    <t xml:space="preserve">Insufficient ground investigation data; unforeseen obstructions or soil conditions</t>
  </si>
  <si>
    <t xml:space="preserve">Critical path delay 4–8 weeks; additional cost for modified piling method; potential EOT claim</t>
  </si>
  <si>
    <t xml:space="preserve">2.1.2</t>
  </si>
  <si>
    <t xml:space="preserve">[PM / Planner]</t>
  </si>
  <si>
    <t xml:space="preserve">Mitigate</t>
  </si>
  <si>
    <t xml:space="preserve">Commission supplementary SI boreholes at 20m grid. Establish contingency piling method with sub-contractor. Include force majeure clause in piling contract.</t>
  </si>
  <si>
    <t xml:space="preserve">[Site Manager]</t>
  </si>
  <si>
    <t xml:space="preserve">[Date]</t>
  </si>
  <si>
    <t xml:space="preserve">Open - Active</t>
  </si>
  <si>
    <t xml:space="preserve">FIDIC Sub-Clause 4.12 applies</t>
  </si>
  <si>
    <t xml:space="preserve">R002</t>
  </si>
  <si>
    <t xml:space="preserve">Design</t>
  </si>
  <si>
    <t xml:space="preserve">IFC drawing release delayed — structural drawings not issued to programme</t>
  </si>
  <si>
    <t xml:space="preserve">Under-resourced design team; design coordination delays; scope change mid-design</t>
  </si>
  <si>
    <t xml:space="preserve">Construction programme delay; abortive work on site; subcontractor idle time claims</t>
  </si>
  <si>
    <t xml:space="preserve">1.2.2</t>
  </si>
  <si>
    <t xml:space="preserve">[Lead Engineer]</t>
  </si>
  <si>
    <t xml:space="preserve">Agree weekly drawing release schedule with design lead. Tracking in IFC register. Escalation protocol if release falls &gt;1 week behind.</t>
  </si>
  <si>
    <t xml:space="preserve">[PM]</t>
  </si>
  <si>
    <t xml:space="preserve">Required Information Dates linked to programme</t>
  </si>
  <si>
    <t xml:space="preserve">R003</t>
  </si>
  <si>
    <t xml:space="preserve">Procurement</t>
  </si>
  <si>
    <t xml:space="preserve">Long-lead equipment (façade / lifts / MEP plant) delivery delay</t>
  </si>
  <si>
    <t xml:space="preserve">Supply chain disruption; manufacturing delays; port congestion; force majeure</t>
  </si>
  <si>
    <t xml:space="preserve">Programme delay 6–12 weeks; extended preliminaries; knock-on to fit-out sequence</t>
  </si>
  <si>
    <t xml:space="preserve">1.3.2</t>
  </si>
  <si>
    <t xml:space="preserve">[Procurement]</t>
  </si>
  <si>
    <t xml:space="preserve">Lock orders at contract award. Track factory production weekly. Identify alternative suppliers. Maintain 6-week buffer in programme.</t>
  </si>
  <si>
    <t xml:space="preserve">[Contracts Mgr]</t>
  </si>
  <si>
    <t xml:space="preserve">Lifts and façade identified as critical long-lead items</t>
  </si>
  <si>
    <t xml:space="preserve">R004</t>
  </si>
  <si>
    <t xml:space="preserve">Cost</t>
  </si>
  <si>
    <t xml:space="preserve">Material price escalation (steel, concrete, copper) above tender allowance</t>
  </si>
  <si>
    <t xml:space="preserve">Inflationary pressure; commodity market volatility; currency fluctuation</t>
  </si>
  <si>
    <t xml:space="preserve">Cost overrun 3–8% on material-heavy packages; margin erosion; budget breach</t>
  </si>
  <si>
    <t xml:space="preserve">2.0</t>
  </si>
  <si>
    <t xml:space="preserve">[QS / Controls]</t>
  </si>
  <si>
    <t xml:space="preserve">Transfer</t>
  </si>
  <si>
    <t xml:space="preserve">Include price escalation clauses in subcontracts. Obtain fixed-price quotes within 4 weeks of award. Maintain 5% contingency reserve.</t>
  </si>
  <si>
    <t xml:space="preserve">Open - Monitoring</t>
  </si>
  <si>
    <t xml:space="preserve">Review quarterly against BCIS / Stats NZ index</t>
  </si>
  <si>
    <t xml:space="preserve">R005</t>
  </si>
  <si>
    <t xml:space="preserve">HSE</t>
  </si>
  <si>
    <t xml:space="preserve">Working at height incident — fall from leading edge or through opening</t>
  </si>
  <si>
    <t xml:space="preserve">Inadequate edge protection; failure to use fall arrest; non-compliance with PTW</t>
  </si>
  <si>
    <t xml:space="preserve">Fatality or serious injury; work stoppage; regulatory investigation; reputational damage</t>
  </si>
  <si>
    <t xml:space="preserve">6.3.1</t>
  </si>
  <si>
    <t xml:space="preserve">[EHS Manager]</t>
  </si>
  <si>
    <t xml:space="preserve">100% edge protection installed before slab strike. Daily PTW for all &gt;2m work. Weekly EHS inspections. Stop Work Authority briefed to all workers.</t>
  </si>
  <si>
    <t xml:space="preserve">[EHS Officer]</t>
  </si>
  <si>
    <t xml:space="preserve">ISO 45001 — critical risk. Never accept. Zero tolerance.</t>
  </si>
  <si>
    <t xml:space="preserve">R006</t>
  </si>
  <si>
    <t xml:space="preserve">Concrete supply disruption — ready-mix plant breakdown or driver shortage</t>
  </si>
  <si>
    <t xml:space="preserve">Plant equipment failure; industrial action; supply chain capacity shortage</t>
  </si>
  <si>
    <t xml:space="preserve">Pour programme halted; cold joints risk; 1–3 week delay to floor cycle</t>
  </si>
  <si>
    <t xml:space="preserve">2.2.1</t>
  </si>
  <si>
    <t xml:space="preserve">Identify backup concrete supplier. Maintain pre-agreed alternative supply agreement. Test alternative supplier concrete mix design in advance.</t>
  </si>
  <si>
    <t xml:space="preserve">Backup supplier to be pre-qualified before pours commence</t>
  </si>
  <si>
    <t xml:space="preserve">R007</t>
  </si>
  <si>
    <t xml:space="preserve">Quality</t>
  </si>
  <si>
    <t xml:space="preserve">Concrete non-conformance — cube test failure or honeycombing</t>
  </si>
  <si>
    <t xml:space="preserve">Incorrect mix design; poor compaction; inadequate curing; contamination</t>
  </si>
  <si>
    <t xml:space="preserve">Structural remediation required; programme delay 2–4 weeks; engineer investigation</t>
  </si>
  <si>
    <t xml:space="preserve">[QA/QC Manager]</t>
  </si>
  <si>
    <t xml:space="preserve">Mandatory ITP hold points before each pour. Cube testing per BS EN 12390. Visual inspection 24hrs post-pour. NCR process in place.</t>
  </si>
  <si>
    <t xml:space="preserve">Structural engineer approval required before remediation</t>
  </si>
  <si>
    <t xml:space="preserve">R008</t>
  </si>
  <si>
    <t xml:space="preserve">Regulatory</t>
  </si>
  <si>
    <t xml:space="preserve">Building consent / planning approval delayed or conditions imposed</t>
  </si>
  <si>
    <t xml:space="preserve">Insufficient information in application; authority backlog; third-party objections</t>
  </si>
  <si>
    <t xml:space="preserve">Site possession delayed 4–12 weeks; programme start delayed; holding costs</t>
  </si>
  <si>
    <t xml:space="preserve">1.1.3</t>
  </si>
  <si>
    <t xml:space="preserve">Engage authority pre-application. Submit complete application. Appoint consent specialist. Track application weekly.</t>
  </si>
  <si>
    <t xml:space="preserve">R009</t>
  </si>
  <si>
    <t xml:space="preserve">Commercial</t>
  </si>
  <si>
    <t xml:space="preserve">Subcontractor insolvency — critical package subcontractor enters liquidation</t>
  </si>
  <si>
    <t xml:space="preserve">Financial distress of subcontractor; over-commitment on multiple projects; payment disputes</t>
  </si>
  <si>
    <t xml:space="preserve">Programme delay 6–10 weeks; step-in costs; bond claim; remobilisation cost</t>
  </si>
  <si>
    <t xml:space="preserve">Performance bond required on all packages &gt;$500k. Quarterly financial health check on critical subs. Step-in clause in all subcontracts.</t>
  </si>
  <si>
    <t xml:space="preserve">Bond claim process to be rehearsed before award</t>
  </si>
  <si>
    <t xml:space="preserve">R010</t>
  </si>
  <si>
    <t xml:space="preserve">Environmental</t>
  </si>
  <si>
    <t xml:space="preserve">Discovery of contaminated soil or hazardous materials during excavation</t>
  </si>
  <si>
    <t xml:space="preserve">Site history not fully investigated; historical industrial use; undocumented fill</t>
  </si>
  <si>
    <t xml:space="preserve">Work stoppage; regulatory notification; remediation cost $50k–$500k+; programme delay</t>
  </si>
  <si>
    <t xml:space="preserve">2.1.1</t>
  </si>
  <si>
    <t xml:space="preserve">Phase 1 &amp; 2 ESA completed pre-construction. Contamination contingency in budget. Unexpected finds protocol in place. Regulatory contact identified.</t>
  </si>
  <si>
    <t xml:space="preserve">R011</t>
  </si>
  <si>
    <t xml:space="preserve">Scope of works ambiguity — interface between Main Contractor and subcontractors</t>
  </si>
  <si>
    <t xml:space="preserve">Incomplete scope matrix; undefined trade interfaces; design not coordinated at boundaries</t>
  </si>
  <si>
    <t xml:space="preserve">Variation disputes; abortive work; programme delay; relationship deterioration</t>
  </si>
  <si>
    <t xml:space="preserve">1.3.1</t>
  </si>
  <si>
    <t xml:space="preserve">Complete Subcontract Scope Matrix before award. Interface meetings monthly. Formal scope clarification process for all disputes.</t>
  </si>
  <si>
    <t xml:space="preserve">Scope matrix to be signed by all parties at award</t>
  </si>
  <si>
    <t xml:space="preserve">R012</t>
  </si>
  <si>
    <t xml:space="preserve">BIM / MEP coordination clash resolution delay</t>
  </si>
  <si>
    <t xml:space="preserve">Under-resourced coordination; multiple consultants; late design information</t>
  </si>
  <si>
    <t xml:space="preserve">MEP installation delayed; rework on site; programme delay 2–4 weeks</t>
  </si>
  <si>
    <t xml:space="preserve">1.2.3</t>
  </si>
  <si>
    <t xml:space="preserve">[MEP Engineer]</t>
  </si>
  <si>
    <t xml:space="preserve">Weekly clash resolution meetings with named owners. Target &lt;20 open clashes before installation commences. BIM coordinator has sign-off authority.</t>
  </si>
  <si>
    <t xml:space="preserve">[BIM Manager]</t>
  </si>
  <si>
    <t xml:space="preserve">R013</t>
  </si>
  <si>
    <t xml:space="preserve">Force Majeure</t>
  </si>
  <si>
    <t xml:space="preserve">Extreme weather event causing site flooding or wind stoppage</t>
  </si>
  <si>
    <t xml:space="preserve">Seasonal storms; climate events; unforeseen rainfall intensity</t>
  </si>
  <si>
    <t xml:space="preserve">Site closure 3–10 days; plant damage; programme delay; possible EOT claim</t>
  </si>
  <si>
    <t xml:space="preserve">6.0</t>
  </si>
  <si>
    <t xml:space="preserve">Accept</t>
  </si>
  <si>
    <t xml:space="preserve">Weather monitoring via Bureau of Meteorology / MetService. Contingency days in programme. Site drainage plan in place. FIDIC Clause 8.4(d) EOT entitlement.</t>
  </si>
  <si>
    <t xml:space="preserve">EOT only — no cost compensation under standard FIDIC</t>
  </si>
  <si>
    <t xml:space="preserve">R014</t>
  </si>
  <si>
    <t xml:space="preserve">Stakeholder</t>
  </si>
  <si>
    <t xml:space="preserve">Community / neighbour complaint causing work restriction notice</t>
  </si>
  <si>
    <t xml:space="preserve">Noise, dust, vibration from construction; inadequate community engagement</t>
  </si>
  <si>
    <t xml:space="preserve">Restricted working hours; programme impact; reputational damage; council intervention</t>
  </si>
  <si>
    <t xml:space="preserve">Community engagement plan activated at mobilisation. Noise / vibration monitoring. Neighbour notification before major pours. Complaints register maintained.</t>
  </si>
  <si>
    <t xml:space="preserve">R015</t>
  </si>
  <si>
    <t xml:space="preserve">Variation / change order volume exceeds 10% of contract value</t>
  </si>
  <si>
    <t xml:space="preserve">Incomplete design at tender; scope creep; excessive client-initiated changes</t>
  </si>
  <si>
    <t xml:space="preserve">Contract value increase; programme delay; margin reduction; potential dispute</t>
  </si>
  <si>
    <t xml:space="preserve">Strict change control process from day 1. Formal VO register. Change board review weekly. Client notified of cumulative impact at each 2% milestone.</t>
  </si>
  <si>
    <t xml:space="preserve">R016</t>
  </si>
  <si>
    <t xml:space="preserve">Nominated subcontractor performance failure — delays or poor quality</t>
  </si>
  <si>
    <t xml:space="preserve">Inadequate pre-qualification; under-resourced; unfamiliar with local conditions</t>
  </si>
  <si>
    <t xml:space="preserve">Programme delay; quality defects; potential re-work; main contractor liability</t>
  </si>
  <si>
    <t xml:space="preserve">ITP in place for all nominated subs. Weekly performance KPI review. Step-in rights clearly defined. Back-charge mechanism in subcontract.</t>
  </si>
  <si>
    <t xml:space="preserve">R017</t>
  </si>
  <si>
    <t xml:space="preserve">Crane accident — collision, dropped load, or overturning</t>
  </si>
  <si>
    <t xml:space="preserve">Inadequate lift plan; mechanical failure; operator error; ground condition failure</t>
  </si>
  <si>
    <t xml:space="preserve">Fatality or serious injury; major plant loss; project shutdown; regulatory investigation</t>
  </si>
  <si>
    <t xml:space="preserve">Appointed Lifting Supervisor for all lifts. Crane Load Charts verified. Ground bearing capacity checked. Lift plans for all critical lifts. No work under suspended loads.</t>
  </si>
  <si>
    <t xml:space="preserve">Critical risk — never accept</t>
  </si>
  <si>
    <t xml:space="preserve">R018</t>
  </si>
  <si>
    <t xml:space="preserve">Waterproofing membrane failure — water ingress to basement or wet areas</t>
  </si>
  <si>
    <t xml:space="preserve">Poor workmanship; damaged membrane; inadequate inspection; premature traffic</t>
  </si>
  <si>
    <t xml:space="preserve">Water ingress; structural damage; remediation cost; occupier claims</t>
  </si>
  <si>
    <t xml:space="preserve">2.1.4</t>
  </si>
  <si>
    <t xml:space="preserve">ITP hold points before and after membrane installation. Flood test before covering. Independent QA inspector sign-off. Warranty certificates obtained.</t>
  </si>
  <si>
    <t xml:space="preserve">R019</t>
  </si>
  <si>
    <t xml:space="preserve">FIDIC Extension of Time (EOT) dispute with Employer</t>
  </si>
  <si>
    <t xml:space="preserve">Delayed drawings; employer-risk events; concurrent delay; inadequate records</t>
  </si>
  <si>
    <t xml:space="preserve">Programme extension not recognised; LDs applied; prolongation cost dispute</t>
  </si>
  <si>
    <t xml:space="preserve">Contemporaneous daily records. Formal FIDIC notices within 28 days. Programme updates monthly. Delay analyst engaged if SPI &lt;0.90.</t>
  </si>
  <si>
    <t xml:space="preserve">FIDIC Sub-Clause 20.1 — 28-day notice critical</t>
  </si>
  <si>
    <t xml:space="preserve">R020</t>
  </si>
  <si>
    <t xml:space="preserve">Labour shortage — key trade workers unavailable in local market</t>
  </si>
  <si>
    <t xml:space="preserve">Competing projects in market; seasonal demand; immigration restrictions; skills gap</t>
  </si>
  <si>
    <t xml:space="preserve">Programme delay 2–6 weeks; productivity loss; overtime premium cost increase</t>
  </si>
  <si>
    <t xml:space="preserve">6.2.1</t>
  </si>
  <si>
    <t xml:space="preserve">Resource plan agreed 8 weeks in advance. Back-to-back with subcontracts. Consideration of FIFO workforce. Weekly headcount vs plan check.</t>
  </si>
  <si>
    <t xml:space="preserve">  TOTAL RISKS: 20   |   Input Prob &amp; Impact (1–5) in blue cols — Score auto-calculates</t>
  </si>
  <si>
    <t xml:space="preserve">CRITICAL: =COUNTIF(K9:K28,"CRITICAL")</t>
  </si>
  <si>
    <t xml:space="preserve">VERY HIGH: =COUNTIF(K9:K28,"VERY HIGH")</t>
  </si>
  <si>
    <t xml:space="preserve">HIGH: =COUNTIF(K9:K28,"HIGH")</t>
  </si>
  <si>
    <t xml:space="preserve">MEDIUM: =COUNTIF(K9:K28,"MEDIUM")</t>
  </si>
  <si>
    <t xml:space="preserve">LOW: =COUNTIF(K9:K28,"LOW")</t>
  </si>
  <si>
    <t xml:space="preserve">▲ Triangle PM  ·  © 2026  ·  Risk Register  ·  ISO 31000:2018 / PMBOK 7th Ed.  ·  CONFIDENTIAL — PMO Use Only</t>
  </si>
  <si>
    <t xml:space="preserve">▲ TRIANGLE PM  |  RISK SUMMARY DASHBOARD</t>
  </si>
  <si>
    <t xml:space="preserve">Auto-calculated from Risk Register  ·  ISO 31000:2018  ·  Review weekly in project meeting</t>
  </si>
  <si>
    <t xml:space="preserve">KPI</t>
  </si>
  <si>
    <t xml:space="preserve">Pre-Mitigation</t>
  </si>
  <si>
    <t xml:space="preserve">Post-Mitigation</t>
  </si>
  <si>
    <t xml:space="preserve">Trend</t>
  </si>
  <si>
    <t xml:space="preserve">Target</t>
  </si>
  <si>
    <t xml:space="preserve">Total Risks</t>
  </si>
  <si>
    <t xml:space="preserve">→</t>
  </si>
  <si>
    <t xml:space="preserve">&lt; 30 active</t>
  </si>
  <si>
    <t xml:space="preserve">—</t>
  </si>
  <si>
    <t xml:space="preserve">CRITICAL Risks</t>
  </si>
  <si>
    <t xml:space="preserve">↓ Target</t>
  </si>
  <si>
    <t xml:space="preserve">0</t>
  </si>
  <si>
    <t xml:space="preserve">VERY HIGH Risks</t>
  </si>
  <si>
    <t xml:space="preserve">≤ 2</t>
  </si>
  <si>
    <t xml:space="preserve">HIGH Risks</t>
  </si>
  <si>
    <t xml:space="preserve">≤ 5</t>
  </si>
  <si>
    <t xml:space="preserve">MEDIUM Risks</t>
  </si>
  <si>
    <t xml:space="preserve">≤ 10</t>
  </si>
  <si>
    <t xml:space="preserve">LOW Risks</t>
  </si>
  <si>
    <t xml:space="preserve">↑ Good</t>
  </si>
  <si>
    <t xml:space="preserve">Majority</t>
  </si>
  <si>
    <t xml:space="preserve">Track weekly</t>
  </si>
  <si>
    <t xml:space="preserve">Mitigated / Closed</t>
  </si>
  <si>
    <t xml:space="preserve">Ongoing</t>
  </si>
  <si>
    <t xml:space="preserve">▲ Triangle PM  ·  © 2026  ·  Risk Summary  ·  CONFIDENTIAL</t>
  </si>
  <si>
    <t xml:space="preserve">▲ TRIANGLE PM  |  RISK REGISTER — USER GUIDE</t>
  </si>
  <si>
    <t xml:space="preserve">ISO 31000:2018  ·  PMBOK 7th Ed.  ·  Construction Risk Management</t>
  </si>
  <si>
    <t xml:space="preserve">  PROBABILITY &amp; IMPACT SCALE (1–5)</t>
  </si>
  <si>
    <t xml:space="preserve">    •  1 — Rare / Negligible: Very unlikely to occur (&lt;10%). Cost impact &lt; 0.5% of budget. &lt;1 week delay.</t>
  </si>
  <si>
    <t xml:space="preserve">    •  2 — Unlikely / Minor: Unlikely but possible (10–30%). Cost impact 0.5–2%. 1–2 week delay.</t>
  </si>
  <si>
    <t xml:space="preserve">    •  3 — Possible / Moderate: Even chance (30–50%). Cost impact 2–5%. 2–4 week delay.</t>
  </si>
  <si>
    <t xml:space="preserve">    •  4 — Likely / Major: More likely than not (50–70%). Cost impact 5–10%. 1–2 month delay.</t>
  </si>
  <si>
    <t xml:space="preserve">    •  5 — Almost Certain / Catastrophic: Very likely (&gt;70%). Cost impact &gt;10%. &gt;2 month delay.</t>
  </si>
  <si>
    <t xml:space="preserve">  RISK SCORE &amp; RATING THRESHOLDS</t>
  </si>
  <si>
    <t xml:space="preserve">    •  Score 1–5 (P×I)  →  LOW — Monitor monthly. Include in risk register. No immediate action.</t>
  </si>
  <si>
    <t xml:space="preserve">    •  Score 6–9 (P×I)  →  MEDIUM — Monitor weekly. Assign owner. Review mitigation actions.</t>
  </si>
  <si>
    <t xml:space="preserve">    •  Score 10–14 (P×I)  →  HIGH — Active mitigation required. Report to PM weekly. Recovery plan if triggered.</t>
  </si>
  <si>
    <t xml:space="preserve">    •  Score 15–19 (P×I)  →  VERY HIGH — Escalate to senior PM immediately. Dedicated mitigation owner. Weekly update.</t>
  </si>
  <si>
    <t xml:space="preserve">    •  Score 20–25 (P×I)  →  CRITICAL — Immediate escalation to Executive. Stop work if safety-related. Daily tracking.</t>
  </si>
  <si>
    <t xml:space="preserve">  RESPONSE STRATEGIES (ISO 31000)</t>
  </si>
  <si>
    <t xml:space="preserve">    •  Avoid — Eliminate the risk entirely by changing approach, scope, or design.</t>
  </si>
  <si>
    <t xml:space="preserve">    •  Transfer — Shift the financial consequence to another party (insurance, warranty, subcontract clause).</t>
  </si>
  <si>
    <t xml:space="preserve">    •  Mitigate — Reduce probability and/or impact through specific control actions.</t>
  </si>
  <si>
    <t xml:space="preserve">    •  Accept — Acknowledge the risk and establish a contingency budget and/or programme float.</t>
  </si>
  <si>
    <t xml:space="preserve">    •  Exploit (Opportunities only) — Increase probability of a positive risk occurring.</t>
  </si>
  <si>
    <t xml:space="preserve">    •  Share (Opportunities only) — Share the benefit of a positive risk with another party.</t>
  </si>
  <si>
    <t xml:space="preserve">  HOW TO USE THIS REGISTER</t>
  </si>
  <si>
    <t xml:space="preserve">    •  Step 1 — Enter project details in the RISK REGISTER header strip (Project Name, No., Client, Date).</t>
  </si>
  <si>
    <t xml:space="preserve">    •  Step 2 — For each risk, enter Probability (H col) and Impact (I col) as a number 1–5. Score auto-calculates.</t>
  </si>
  <si>
    <t xml:space="preserve">    •  Step 3 — Select Category and Response Strategy from the dropdown lists.</t>
  </si>
  <si>
    <t xml:space="preserve">    •  Step 4 — Write a specific, actionable mitigation in Column M with a named owner and due date.</t>
  </si>
  <si>
    <t xml:space="preserve">    •  Step 5 — After mitigation is in place, enter Residual Probability (P col) and Impact (Q col). Residual score auto-calculates.</t>
  </si>
  <si>
    <t xml:space="preserve">    •  Step 6 — Review the Top 10 risks in the project meeting every week. Update status, owner, and last-reviewed date.</t>
  </si>
  <si>
    <t xml:space="preserve">    •  Step 7 — Close risks when the trigger date has passed or mitigation is complete. Archive — never delete.</t>
  </si>
  <si>
    <t xml:space="preserve">    •  Step 8 — Transfer HIGH and CRITICAL residual risks to the RISK HEAT MAP for visual reporting to stakeholders.</t>
  </si>
  <si>
    <t xml:space="preserve">  ISO 31000 &amp; PMBOK BEST PRACTICES</t>
  </si>
  <si>
    <t xml:space="preserve">    •  Every risk must have ONE named owner — a person, not a role or discipline. Shared ownership = no ownership.</t>
  </si>
  <si>
    <t xml:space="preserve">    •  Mitigation actions must be SPECIFIC: 'Obtain backup supplier pre-qualification by [Date]' not 'Manage supply risk'.</t>
  </si>
  <si>
    <t xml:space="preserve">    •  Trigger conditions define WHEN to activate contingency. Write them at the time of risk identification.</t>
  </si>
  <si>
    <t xml:space="preserve">    •  Residual score is the rating AFTER mitigation is in place — not the target. Be realistic, not optimistic.</t>
  </si>
  <si>
    <t xml:space="preserve">    •  A risk register that never changes is not being used. Add, close, and update risks weekly without exception.</t>
  </si>
  <si>
    <t xml:space="preserve">    •  Link the risk register to the contingency reserve: each HIGH/CRITICAL risk should have a cost-at-risk figure.</t>
  </si>
  <si>
    <t xml:space="preserve">    •  Transfer HIGH/CRITICAL risks to the RISK HEAT MAP sheet for every monthly owner/client report.</t>
  </si>
  <si>
    <t xml:space="preserve">▲ Triangle PM  ·  © 2026  ·  Risk Register  ·  ISO 31000:2018  ·  CONFIDENTIAL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</si>
</sst>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3"/>
      <color rgb="FFFF6B35"/>
      <name val="Calibri"/>
      <family val="0"/>
      <charset val="1"/>
    </font>
    <font>
      <i val="true"/>
      <sz val="10"/>
      <color rgb="FF3B82F6"/>
      <name val="Calibri"/>
      <family val="0"/>
      <charset val="1"/>
    </font>
    <font>
      <b val="true"/>
      <sz val="9"/>
      <color rgb="FF64748B"/>
      <name val="Calibri"/>
      <family val="0"/>
      <charset val="1"/>
    </font>
    <font>
      <sz val="9"/>
      <color rgb="FF0D1B3E"/>
      <name val="Calibri"/>
      <family val="0"/>
      <charset val="1"/>
    </font>
    <font>
      <b val="true"/>
      <sz val="7"/>
      <color rgb="FFFFFFFF"/>
      <name val="Calibri"/>
      <family val="0"/>
      <charset val="1"/>
    </font>
    <font>
      <b val="true"/>
      <sz val="8"/>
      <color rgb="FF3B82F6"/>
      <name val="Calibri"/>
      <family val="0"/>
      <charset val="1"/>
    </font>
    <font>
      <sz val="8"/>
      <color rgb="FF0D1B3E"/>
      <name val="Calibri"/>
      <family val="0"/>
      <charset val="1"/>
    </font>
    <font>
      <b val="true"/>
      <sz val="8"/>
      <color rgb="FF0D1B3E"/>
      <name val="Calibri"/>
      <family val="0"/>
      <charset val="1"/>
    </font>
    <font>
      <sz val="8"/>
      <color rgb="FF64748B"/>
      <name val="Calibri"/>
      <family val="0"/>
      <charset val="1"/>
    </font>
    <font>
      <b val="true"/>
      <sz val="10"/>
      <color rgb="FF1D4ED8"/>
      <name val="Calibri"/>
      <family val="0"/>
      <charset val="1"/>
    </font>
    <font>
      <b val="true"/>
      <sz val="10"/>
      <color rgb="FF0D1B3E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i val="true"/>
      <sz val="8"/>
      <color rgb="FF64748B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7"/>
      <color rgb="FFCBD5E1"/>
      <name val="Calibri"/>
      <family val="0"/>
      <charset val="1"/>
    </font>
    <font>
      <sz val="8"/>
      <color rgb="FFCBD5E1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9"/>
      <color rgb="FF3B82F6"/>
      <name val="Calibri"/>
      <family val="0"/>
      <charset val="1"/>
    </font>
    <font>
      <b val="true"/>
      <sz val="9"/>
      <color rgb="FF0D1B3E"/>
      <name val="Calibri"/>
      <family val="0"/>
      <charset val="1"/>
    </font>
    <font>
      <b val="true"/>
      <sz val="11"/>
      <color rgb="FF0D1B3E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D1B3E"/>
        <bgColor rgb="FF1E293B"/>
      </patternFill>
    </fill>
    <fill>
      <patternFill patternType="solid">
        <fgColor rgb="FF1E293B"/>
        <bgColor rgb="FF0D1B3E"/>
      </patternFill>
    </fill>
    <fill>
      <patternFill patternType="solid">
        <fgColor rgb="FFFFFFFF"/>
        <bgColor rgb="FFF1F5F9"/>
      </patternFill>
    </fill>
    <fill>
      <patternFill patternType="solid">
        <fgColor rgb="FF3B82F6"/>
        <bgColor rgb="FF64748B"/>
      </patternFill>
    </fill>
    <fill>
      <patternFill patternType="solid">
        <fgColor rgb="FFFF6B35"/>
        <bgColor rgb="FFFF8080"/>
      </patternFill>
    </fill>
    <fill>
      <patternFill patternType="solid">
        <fgColor rgb="FFF1F5F9"/>
        <bgColor rgb="FFFFFFFF"/>
      </patternFill>
    </fill>
    <fill>
      <patternFill patternType="solid">
        <fgColor rgb="FFDBEAFE"/>
        <bgColor rgb="FFF1F5F9"/>
      </patternFill>
    </fill>
    <fill>
      <patternFill patternType="solid">
        <fgColor rgb="FFEF4444"/>
        <bgColor rgb="FFFF6B35"/>
      </patternFill>
    </fill>
    <fill>
      <patternFill patternType="solid">
        <fgColor rgb="FF22C55E"/>
        <bgColor rgb="FF33CCCC"/>
      </patternFill>
    </fill>
    <fill>
      <patternFill patternType="solid">
        <fgColor rgb="FFFEF3C7"/>
        <bgColor rgb="FFFFFF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7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4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F4444"/>
      <rgbColor rgb="FFFEF3C7"/>
      <rgbColor rgb="FFDBEAFE"/>
      <rgbColor rgb="FF660066"/>
      <rgbColor rgb="FFFF8080"/>
      <rgbColor rgb="FF1D4ED8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CCFFCC"/>
      <rgbColor rgb="FFFFFF99"/>
      <rgbColor rgb="FF99CCFF"/>
      <rgbColor rgb="FFFF99CC"/>
      <rgbColor rgb="FFCC99FF"/>
      <rgbColor rgb="FFFFCC99"/>
      <rgbColor rgb="FF3B82F6"/>
      <rgbColor rgb="FF33CCCC"/>
      <rgbColor rgb="FF99CC00"/>
      <rgbColor rgb="FFFFCC00"/>
      <rgbColor rgb="FFFF9900"/>
      <rgbColor rgb="FFFF6B35"/>
      <rgbColor rgb="FF64748B"/>
      <rgbColor rgb="FF969696"/>
      <rgbColor rgb="FF0D1B3E"/>
      <rgbColor rgb="FF22C55E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1B3E"/>
    <pageSetUpPr fitToPage="false"/>
  </sheetPr>
  <dimension ref="A1:V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4"/>
    <col collapsed="false" customWidth="true" hidden="false" outlineLevel="0" max="3" min="3" style="1" width="30"/>
    <col collapsed="false" customWidth="true" hidden="false" outlineLevel="0" max="5" min="4" style="1" width="22"/>
    <col collapsed="false" customWidth="true" hidden="false" outlineLevel="0" max="6" min="6" style="1" width="8"/>
    <col collapsed="false" customWidth="true" hidden="false" outlineLevel="0" max="7" min="7" style="1" width="14"/>
    <col collapsed="false" customWidth="true" hidden="false" outlineLevel="0" max="10" min="8" style="1" width="8"/>
    <col collapsed="false" customWidth="true" hidden="false" outlineLevel="0" max="11" min="11" style="1" width="11"/>
    <col collapsed="false" customWidth="true" hidden="false" outlineLevel="0" max="12" min="12" style="1" width="14"/>
    <col collapsed="false" customWidth="true" hidden="false" outlineLevel="0" max="13" min="13" style="1" width="2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true" hidden="false" outlineLevel="0" max="18" min="16" style="1" width="9"/>
    <col collapsed="false" customWidth="true" hidden="false" outlineLevel="0" max="21" min="19" style="1" width="12"/>
    <col collapsed="false" customWidth="true" hidden="false" outlineLevel="0" max="22" min="22" style="1" width="22"/>
  </cols>
  <sheetData>
    <row r="1" customFormat="false" ht="6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51.7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  <c r="O2" s="4"/>
      <c r="P2" s="4"/>
      <c r="Q2" s="4"/>
      <c r="R2" s="4"/>
      <c r="S2" s="4"/>
      <c r="T2" s="4"/>
      <c r="U2" s="4"/>
      <c r="V2" s="2"/>
    </row>
    <row r="3" customFormat="false" ht="21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2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customFormat="false" ht="21" hidden="false" customHeight="true" outlineLevel="0" collapsed="false">
      <c r="A5" s="6" t="s">
        <v>3</v>
      </c>
      <c r="B5" s="6"/>
      <c r="C5" s="7" t="s">
        <v>4</v>
      </c>
      <c r="D5" s="7"/>
      <c r="E5" s="7"/>
      <c r="F5" s="7"/>
      <c r="G5" s="7"/>
      <c r="H5" s="6" t="s">
        <v>5</v>
      </c>
      <c r="I5" s="6"/>
      <c r="J5" s="6"/>
      <c r="K5" s="6"/>
      <c r="L5" s="7" t="s">
        <v>6</v>
      </c>
      <c r="M5" s="7"/>
      <c r="N5" s="7"/>
      <c r="O5" s="6" t="s">
        <v>7</v>
      </c>
      <c r="P5" s="6"/>
      <c r="Q5" s="6"/>
      <c r="R5" s="6"/>
      <c r="S5" s="7" t="s">
        <v>8</v>
      </c>
      <c r="T5" s="7"/>
      <c r="U5" s="7"/>
    </row>
    <row r="6" customFormat="false" ht="21" hidden="false" customHeight="true" outlineLevel="0" collapsed="false">
      <c r="A6" s="6" t="s">
        <v>9</v>
      </c>
      <c r="B6" s="6"/>
      <c r="C6" s="7" t="s">
        <v>10</v>
      </c>
      <c r="D6" s="7"/>
      <c r="E6" s="7"/>
      <c r="F6" s="7"/>
      <c r="G6" s="7"/>
      <c r="H6" s="6" t="s">
        <v>11</v>
      </c>
      <c r="I6" s="6"/>
      <c r="J6" s="6"/>
      <c r="K6" s="6"/>
      <c r="L6" s="7" t="s">
        <v>12</v>
      </c>
      <c r="M6" s="7"/>
      <c r="N6" s="7"/>
      <c r="O6" s="6" t="s">
        <v>13</v>
      </c>
      <c r="P6" s="6"/>
      <c r="Q6" s="6"/>
      <c r="R6" s="6"/>
      <c r="S6" s="7" t="s">
        <v>14</v>
      </c>
      <c r="T6" s="7"/>
      <c r="U6" s="7"/>
    </row>
    <row r="7" customFormat="false" ht="7.5" hidden="false" customHeight="true" outlineLevel="0" collapsed="false"/>
    <row r="8" customFormat="false" ht="43.5" hidden="false" customHeight="true" outlineLevel="0" collapsed="false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8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10" t="s">
        <v>26</v>
      </c>
      <c r="M8" s="10" t="s">
        <v>27</v>
      </c>
      <c r="N8" s="10" t="s">
        <v>28</v>
      </c>
      <c r="O8" s="10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11" t="s">
        <v>34</v>
      </c>
      <c r="U8" s="11" t="s">
        <v>35</v>
      </c>
      <c r="V8" s="11" t="s">
        <v>36</v>
      </c>
    </row>
    <row r="9" customFormat="false" ht="36" hidden="false" customHeight="true" outlineLevel="0" collapsed="false">
      <c r="A9" s="12" t="s">
        <v>37</v>
      </c>
      <c r="B9" s="13" t="s">
        <v>38</v>
      </c>
      <c r="C9" s="14" t="s">
        <v>39</v>
      </c>
      <c r="D9" s="15" t="s">
        <v>40</v>
      </c>
      <c r="E9" s="15" t="s">
        <v>41</v>
      </c>
      <c r="F9" s="16" t="s">
        <v>42</v>
      </c>
      <c r="G9" s="17" t="s">
        <v>43</v>
      </c>
      <c r="H9" s="18" t="n">
        <v>3</v>
      </c>
      <c r="I9" s="18" t="n">
        <v>5</v>
      </c>
      <c r="J9" s="19" t="n">
        <f aca="false">IFERROR(H9*I9,"")</f>
        <v>15</v>
      </c>
      <c r="K9" s="20" t="str">
        <f aca="false">IF(J9="","",IF(J9&gt;=20,"CRITICAL",IF(J9&gt;=15,"VERY HIGH",IF(J9&gt;=10,"HIGH",IF(J9&gt;=6,"MEDIUM","LOW")))))</f>
        <v>VERY HIGH</v>
      </c>
      <c r="L9" s="21" t="s">
        <v>44</v>
      </c>
      <c r="M9" s="15" t="s">
        <v>45</v>
      </c>
      <c r="N9" s="17" t="s">
        <v>46</v>
      </c>
      <c r="O9" s="22" t="s">
        <v>47</v>
      </c>
      <c r="P9" s="18" t="n">
        <v>2</v>
      </c>
      <c r="Q9" s="18" t="n">
        <v>3</v>
      </c>
      <c r="R9" s="19" t="n">
        <f aca="false">IFERROR(P9*Q9,"")</f>
        <v>6</v>
      </c>
      <c r="S9" s="23" t="str">
        <f aca="false">IF(R9="","",IF(R9&gt;=20,"CRITICAL",IF(R9&gt;=15,"VERY HIGH",IF(R9&gt;=10,"HIGH",IF(R9&gt;=6,"MEDIUM","LOW")))))</f>
        <v>MEDIUM</v>
      </c>
      <c r="T9" s="24" t="s">
        <v>48</v>
      </c>
      <c r="U9" s="25" t="s">
        <v>47</v>
      </c>
      <c r="V9" s="26" t="s">
        <v>49</v>
      </c>
    </row>
    <row r="10" customFormat="false" ht="36" hidden="false" customHeight="true" outlineLevel="0" collapsed="false">
      <c r="A10" s="27" t="s">
        <v>50</v>
      </c>
      <c r="B10" s="28" t="s">
        <v>51</v>
      </c>
      <c r="C10" s="29" t="s">
        <v>52</v>
      </c>
      <c r="D10" s="30" t="s">
        <v>53</v>
      </c>
      <c r="E10" s="30" t="s">
        <v>54</v>
      </c>
      <c r="F10" s="31" t="s">
        <v>55</v>
      </c>
      <c r="G10" s="32" t="s">
        <v>56</v>
      </c>
      <c r="H10" s="18" t="n">
        <v>3</v>
      </c>
      <c r="I10" s="18" t="n">
        <v>4</v>
      </c>
      <c r="J10" s="33" t="n">
        <f aca="false">IFERROR(H10*I10,"")</f>
        <v>12</v>
      </c>
      <c r="K10" s="20" t="str">
        <f aca="false">IF(J10="","",IF(J10&gt;=20,"CRITICAL",IF(J10&gt;=15,"VERY HIGH",IF(J10&gt;=10,"HIGH",IF(J10&gt;=6,"MEDIUM","LOW")))))</f>
        <v>HIGH</v>
      </c>
      <c r="L10" s="34" t="s">
        <v>44</v>
      </c>
      <c r="M10" s="30" t="s">
        <v>57</v>
      </c>
      <c r="N10" s="32" t="s">
        <v>58</v>
      </c>
      <c r="O10" s="35" t="s">
        <v>47</v>
      </c>
      <c r="P10" s="18" t="n">
        <v>2</v>
      </c>
      <c r="Q10" s="18" t="n">
        <v>3</v>
      </c>
      <c r="R10" s="33" t="n">
        <f aca="false">IFERROR(P10*Q10,"")</f>
        <v>6</v>
      </c>
      <c r="S10" s="23" t="str">
        <f aca="false">IF(R10="","",IF(R10&gt;=20,"CRITICAL",IF(R10&gt;=15,"VERY HIGH",IF(R10&gt;=10,"HIGH",IF(R10&gt;=6,"MEDIUM","LOW")))))</f>
        <v>MEDIUM</v>
      </c>
      <c r="T10" s="24" t="s">
        <v>48</v>
      </c>
      <c r="U10" s="36" t="s">
        <v>47</v>
      </c>
      <c r="V10" s="37" t="s">
        <v>59</v>
      </c>
    </row>
    <row r="11" customFormat="false" ht="36" hidden="false" customHeight="true" outlineLevel="0" collapsed="false">
      <c r="A11" s="12" t="s">
        <v>60</v>
      </c>
      <c r="B11" s="13" t="s">
        <v>61</v>
      </c>
      <c r="C11" s="14" t="s">
        <v>62</v>
      </c>
      <c r="D11" s="15" t="s">
        <v>63</v>
      </c>
      <c r="E11" s="15" t="s">
        <v>64</v>
      </c>
      <c r="F11" s="16" t="s">
        <v>65</v>
      </c>
      <c r="G11" s="17" t="s">
        <v>66</v>
      </c>
      <c r="H11" s="18" t="n">
        <v>3</v>
      </c>
      <c r="I11" s="18" t="n">
        <v>5</v>
      </c>
      <c r="J11" s="19" t="n">
        <f aca="false">IFERROR(H11*I11,"")</f>
        <v>15</v>
      </c>
      <c r="K11" s="20" t="str">
        <f aca="false">IF(J11="","",IF(J11&gt;=20,"CRITICAL",IF(J11&gt;=15,"VERY HIGH",IF(J11&gt;=10,"HIGH",IF(J11&gt;=6,"MEDIUM","LOW")))))</f>
        <v>VERY HIGH</v>
      </c>
      <c r="L11" s="21" t="s">
        <v>44</v>
      </c>
      <c r="M11" s="15" t="s">
        <v>67</v>
      </c>
      <c r="N11" s="17" t="s">
        <v>68</v>
      </c>
      <c r="O11" s="22" t="s">
        <v>47</v>
      </c>
      <c r="P11" s="18" t="n">
        <v>2</v>
      </c>
      <c r="Q11" s="18" t="n">
        <v>4</v>
      </c>
      <c r="R11" s="19" t="n">
        <f aca="false">IFERROR(P11*Q11,"")</f>
        <v>8</v>
      </c>
      <c r="S11" s="23" t="str">
        <f aca="false">IF(R11="","",IF(R11&gt;=20,"CRITICAL",IF(R11&gt;=15,"VERY HIGH",IF(R11&gt;=10,"HIGH",IF(R11&gt;=6,"MEDIUM","LOW")))))</f>
        <v>MEDIUM</v>
      </c>
      <c r="T11" s="24" t="s">
        <v>48</v>
      </c>
      <c r="U11" s="25" t="s">
        <v>47</v>
      </c>
      <c r="V11" s="26" t="s">
        <v>69</v>
      </c>
    </row>
    <row r="12" customFormat="false" ht="36" hidden="false" customHeight="true" outlineLevel="0" collapsed="false">
      <c r="A12" s="27" t="s">
        <v>70</v>
      </c>
      <c r="B12" s="28" t="s">
        <v>71</v>
      </c>
      <c r="C12" s="29" t="s">
        <v>72</v>
      </c>
      <c r="D12" s="30" t="s">
        <v>73</v>
      </c>
      <c r="E12" s="30" t="s">
        <v>74</v>
      </c>
      <c r="F12" s="31" t="s">
        <v>75</v>
      </c>
      <c r="G12" s="32" t="s">
        <v>76</v>
      </c>
      <c r="H12" s="18" t="n">
        <v>3</v>
      </c>
      <c r="I12" s="18" t="n">
        <v>4</v>
      </c>
      <c r="J12" s="33" t="n">
        <f aca="false">IFERROR(H12*I12,"")</f>
        <v>12</v>
      </c>
      <c r="K12" s="20" t="str">
        <f aca="false">IF(J12="","",IF(J12&gt;=20,"CRITICAL",IF(J12&gt;=15,"VERY HIGH",IF(J12&gt;=10,"HIGH",IF(J12&gt;=6,"MEDIUM","LOW")))))</f>
        <v>HIGH</v>
      </c>
      <c r="L12" s="34" t="s">
        <v>77</v>
      </c>
      <c r="M12" s="30" t="s">
        <v>78</v>
      </c>
      <c r="N12" s="32" t="s">
        <v>68</v>
      </c>
      <c r="O12" s="35" t="s">
        <v>47</v>
      </c>
      <c r="P12" s="18" t="n">
        <v>2</v>
      </c>
      <c r="Q12" s="18" t="n">
        <v>3</v>
      </c>
      <c r="R12" s="33" t="n">
        <f aca="false">IFERROR(P12*Q12,"")</f>
        <v>6</v>
      </c>
      <c r="S12" s="23" t="str">
        <f aca="false">IF(R12="","",IF(R12&gt;=20,"CRITICAL",IF(R12&gt;=15,"VERY HIGH",IF(R12&gt;=10,"HIGH",IF(R12&gt;=6,"MEDIUM","LOW")))))</f>
        <v>MEDIUM</v>
      </c>
      <c r="T12" s="21" t="s">
        <v>79</v>
      </c>
      <c r="U12" s="36" t="s">
        <v>47</v>
      </c>
      <c r="V12" s="37" t="s">
        <v>80</v>
      </c>
    </row>
    <row r="13" customFormat="false" ht="36" hidden="false" customHeight="true" outlineLevel="0" collapsed="false">
      <c r="A13" s="12" t="s">
        <v>81</v>
      </c>
      <c r="B13" s="13" t="s">
        <v>82</v>
      </c>
      <c r="C13" s="14" t="s">
        <v>83</v>
      </c>
      <c r="D13" s="15" t="s">
        <v>84</v>
      </c>
      <c r="E13" s="15" t="s">
        <v>85</v>
      </c>
      <c r="F13" s="16" t="s">
        <v>86</v>
      </c>
      <c r="G13" s="17" t="s">
        <v>87</v>
      </c>
      <c r="H13" s="18" t="n">
        <v>2</v>
      </c>
      <c r="I13" s="18" t="n">
        <v>5</v>
      </c>
      <c r="J13" s="19" t="n">
        <f aca="false">IFERROR(H13*I13,"")</f>
        <v>10</v>
      </c>
      <c r="K13" s="20" t="str">
        <f aca="false">IF(J13="","",IF(J13&gt;=20,"CRITICAL",IF(J13&gt;=15,"VERY HIGH",IF(J13&gt;=10,"HIGH",IF(J13&gt;=6,"MEDIUM","LOW")))))</f>
        <v>HIGH</v>
      </c>
      <c r="L13" s="21" t="s">
        <v>44</v>
      </c>
      <c r="M13" s="15" t="s">
        <v>88</v>
      </c>
      <c r="N13" s="17" t="s">
        <v>89</v>
      </c>
      <c r="O13" s="22" t="s">
        <v>47</v>
      </c>
      <c r="P13" s="18" t="n">
        <v>1</v>
      </c>
      <c r="Q13" s="18" t="n">
        <v>5</v>
      </c>
      <c r="R13" s="19" t="n">
        <f aca="false">IFERROR(P13*Q13,"")</f>
        <v>5</v>
      </c>
      <c r="S13" s="23" t="str">
        <f aca="false">IF(R13="","",IF(R13&gt;=20,"CRITICAL",IF(R13&gt;=15,"VERY HIGH",IF(R13&gt;=10,"HIGH",IF(R13&gt;=6,"MEDIUM","LOW")))))</f>
        <v>LOW</v>
      </c>
      <c r="T13" s="24" t="s">
        <v>48</v>
      </c>
      <c r="U13" s="25" t="s">
        <v>47</v>
      </c>
      <c r="V13" s="26" t="s">
        <v>90</v>
      </c>
    </row>
    <row r="14" customFormat="false" ht="36" hidden="false" customHeight="true" outlineLevel="0" collapsed="false">
      <c r="A14" s="27" t="s">
        <v>91</v>
      </c>
      <c r="B14" s="28" t="s">
        <v>38</v>
      </c>
      <c r="C14" s="29" t="s">
        <v>92</v>
      </c>
      <c r="D14" s="30" t="s">
        <v>93</v>
      </c>
      <c r="E14" s="30" t="s">
        <v>94</v>
      </c>
      <c r="F14" s="31" t="s">
        <v>95</v>
      </c>
      <c r="G14" s="32" t="s">
        <v>46</v>
      </c>
      <c r="H14" s="18" t="n">
        <v>3</v>
      </c>
      <c r="I14" s="18" t="n">
        <v>4</v>
      </c>
      <c r="J14" s="33" t="n">
        <f aca="false">IFERROR(H14*I14,"")</f>
        <v>12</v>
      </c>
      <c r="K14" s="20" t="str">
        <f aca="false">IF(J14="","",IF(J14&gt;=20,"CRITICAL",IF(J14&gt;=15,"VERY HIGH",IF(J14&gt;=10,"HIGH",IF(J14&gt;=6,"MEDIUM","LOW")))))</f>
        <v>HIGH</v>
      </c>
      <c r="L14" s="34" t="s">
        <v>44</v>
      </c>
      <c r="M14" s="30" t="s">
        <v>96</v>
      </c>
      <c r="N14" s="32" t="s">
        <v>46</v>
      </c>
      <c r="O14" s="35" t="s">
        <v>47</v>
      </c>
      <c r="P14" s="18" t="n">
        <v>2</v>
      </c>
      <c r="Q14" s="18" t="n">
        <v>2</v>
      </c>
      <c r="R14" s="33" t="n">
        <f aca="false">IFERROR(P14*Q14,"")</f>
        <v>4</v>
      </c>
      <c r="S14" s="23" t="str">
        <f aca="false">IF(R14="","",IF(R14&gt;=20,"CRITICAL",IF(R14&gt;=15,"VERY HIGH",IF(R14&gt;=10,"HIGH",IF(R14&gt;=6,"MEDIUM","LOW")))))</f>
        <v>LOW</v>
      </c>
      <c r="T14" s="24" t="s">
        <v>48</v>
      </c>
      <c r="U14" s="36" t="s">
        <v>47</v>
      </c>
      <c r="V14" s="37" t="s">
        <v>97</v>
      </c>
    </row>
    <row r="15" customFormat="false" ht="36" hidden="false" customHeight="true" outlineLevel="0" collapsed="false">
      <c r="A15" s="12" t="s">
        <v>98</v>
      </c>
      <c r="B15" s="13" t="s">
        <v>99</v>
      </c>
      <c r="C15" s="14" t="s">
        <v>100</v>
      </c>
      <c r="D15" s="15" t="s">
        <v>101</v>
      </c>
      <c r="E15" s="15" t="s">
        <v>102</v>
      </c>
      <c r="F15" s="16" t="s">
        <v>95</v>
      </c>
      <c r="G15" s="17" t="s">
        <v>103</v>
      </c>
      <c r="H15" s="18" t="n">
        <v>2</v>
      </c>
      <c r="I15" s="18" t="n">
        <v>4</v>
      </c>
      <c r="J15" s="19" t="n">
        <f aca="false">IFERROR(H15*I15,"")</f>
        <v>8</v>
      </c>
      <c r="K15" s="20" t="str">
        <f aca="false">IF(J15="","",IF(J15&gt;=20,"CRITICAL",IF(J15&gt;=15,"VERY HIGH",IF(J15&gt;=10,"HIGH",IF(J15&gt;=6,"MEDIUM","LOW")))))</f>
        <v>MEDIUM</v>
      </c>
      <c r="L15" s="21" t="s">
        <v>44</v>
      </c>
      <c r="M15" s="15" t="s">
        <v>104</v>
      </c>
      <c r="N15" s="17" t="s">
        <v>103</v>
      </c>
      <c r="O15" s="22" t="s">
        <v>47</v>
      </c>
      <c r="P15" s="18" t="n">
        <v>1</v>
      </c>
      <c r="Q15" s="18" t="n">
        <v>4</v>
      </c>
      <c r="R15" s="19" t="n">
        <f aca="false">IFERROR(P15*Q15,"")</f>
        <v>4</v>
      </c>
      <c r="S15" s="23" t="str">
        <f aca="false">IF(R15="","",IF(R15&gt;=20,"CRITICAL",IF(R15&gt;=15,"VERY HIGH",IF(R15&gt;=10,"HIGH",IF(R15&gt;=6,"MEDIUM","LOW")))))</f>
        <v>LOW</v>
      </c>
      <c r="T15" s="24" t="s">
        <v>48</v>
      </c>
      <c r="U15" s="25" t="s">
        <v>47</v>
      </c>
      <c r="V15" s="26" t="s">
        <v>105</v>
      </c>
    </row>
    <row r="16" customFormat="false" ht="36" hidden="false" customHeight="true" outlineLevel="0" collapsed="false">
      <c r="A16" s="27" t="s">
        <v>106</v>
      </c>
      <c r="B16" s="28" t="s">
        <v>107</v>
      </c>
      <c r="C16" s="29" t="s">
        <v>108</v>
      </c>
      <c r="D16" s="30" t="s">
        <v>109</v>
      </c>
      <c r="E16" s="30" t="s">
        <v>110</v>
      </c>
      <c r="F16" s="31" t="s">
        <v>111</v>
      </c>
      <c r="G16" s="32" t="s">
        <v>58</v>
      </c>
      <c r="H16" s="18" t="n">
        <v>2</v>
      </c>
      <c r="I16" s="18" t="n">
        <v>4</v>
      </c>
      <c r="J16" s="33" t="n">
        <f aca="false">IFERROR(H16*I16,"")</f>
        <v>8</v>
      </c>
      <c r="K16" s="20" t="str">
        <f aca="false">IF(J16="","",IF(J16&gt;=20,"CRITICAL",IF(J16&gt;=15,"VERY HIGH",IF(J16&gt;=10,"HIGH",IF(J16&gt;=6,"MEDIUM","LOW")))))</f>
        <v>MEDIUM</v>
      </c>
      <c r="L16" s="34" t="s">
        <v>44</v>
      </c>
      <c r="M16" s="30" t="s">
        <v>112</v>
      </c>
      <c r="N16" s="32" t="s">
        <v>58</v>
      </c>
      <c r="O16" s="35" t="s">
        <v>47</v>
      </c>
      <c r="P16" s="18" t="n">
        <v>1</v>
      </c>
      <c r="Q16" s="18" t="n">
        <v>3</v>
      </c>
      <c r="R16" s="33" t="n">
        <f aca="false">IFERROR(P16*Q16,"")</f>
        <v>3</v>
      </c>
      <c r="S16" s="23" t="str">
        <f aca="false">IF(R16="","",IF(R16&gt;=20,"CRITICAL",IF(R16&gt;=15,"VERY HIGH",IF(R16&gt;=10,"HIGH",IF(R16&gt;=6,"MEDIUM","LOW")))))</f>
        <v>LOW</v>
      </c>
      <c r="T16" s="21" t="s">
        <v>79</v>
      </c>
      <c r="U16" s="36" t="s">
        <v>47</v>
      </c>
      <c r="V16" s="37"/>
    </row>
    <row r="17" customFormat="false" ht="36" hidden="false" customHeight="true" outlineLevel="0" collapsed="false">
      <c r="A17" s="12" t="s">
        <v>113</v>
      </c>
      <c r="B17" s="13" t="s">
        <v>114</v>
      </c>
      <c r="C17" s="14" t="s">
        <v>115</v>
      </c>
      <c r="D17" s="15" t="s">
        <v>116</v>
      </c>
      <c r="E17" s="15" t="s">
        <v>117</v>
      </c>
      <c r="F17" s="16" t="s">
        <v>75</v>
      </c>
      <c r="G17" s="17" t="s">
        <v>68</v>
      </c>
      <c r="H17" s="18" t="n">
        <v>2</v>
      </c>
      <c r="I17" s="18" t="n">
        <v>5</v>
      </c>
      <c r="J17" s="19" t="n">
        <f aca="false">IFERROR(H17*I17,"")</f>
        <v>10</v>
      </c>
      <c r="K17" s="20" t="str">
        <f aca="false">IF(J17="","",IF(J17&gt;=20,"CRITICAL",IF(J17&gt;=15,"VERY HIGH",IF(J17&gt;=10,"HIGH",IF(J17&gt;=6,"MEDIUM","LOW")))))</f>
        <v>HIGH</v>
      </c>
      <c r="L17" s="21" t="s">
        <v>77</v>
      </c>
      <c r="M17" s="15" t="s">
        <v>118</v>
      </c>
      <c r="N17" s="17" t="s">
        <v>68</v>
      </c>
      <c r="O17" s="22" t="s">
        <v>47</v>
      </c>
      <c r="P17" s="18" t="n">
        <v>1</v>
      </c>
      <c r="Q17" s="18" t="n">
        <v>4</v>
      </c>
      <c r="R17" s="19" t="n">
        <f aca="false">IFERROR(P17*Q17,"")</f>
        <v>4</v>
      </c>
      <c r="S17" s="23" t="str">
        <f aca="false">IF(R17="","",IF(R17&gt;=20,"CRITICAL",IF(R17&gt;=15,"VERY HIGH",IF(R17&gt;=10,"HIGH",IF(R17&gt;=6,"MEDIUM","LOW")))))</f>
        <v>LOW</v>
      </c>
      <c r="T17" s="21" t="s">
        <v>79</v>
      </c>
      <c r="U17" s="25" t="s">
        <v>47</v>
      </c>
      <c r="V17" s="26" t="s">
        <v>119</v>
      </c>
    </row>
    <row r="18" customFormat="false" ht="36" hidden="false" customHeight="true" outlineLevel="0" collapsed="false">
      <c r="A18" s="27" t="s">
        <v>120</v>
      </c>
      <c r="B18" s="28" t="s">
        <v>121</v>
      </c>
      <c r="C18" s="29" t="s">
        <v>122</v>
      </c>
      <c r="D18" s="30" t="s">
        <v>123</v>
      </c>
      <c r="E18" s="30" t="s">
        <v>124</v>
      </c>
      <c r="F18" s="31" t="s">
        <v>125</v>
      </c>
      <c r="G18" s="32" t="s">
        <v>87</v>
      </c>
      <c r="H18" s="18" t="n">
        <v>2</v>
      </c>
      <c r="I18" s="18" t="n">
        <v>4</v>
      </c>
      <c r="J18" s="33" t="n">
        <f aca="false">IFERROR(H18*I18,"")</f>
        <v>8</v>
      </c>
      <c r="K18" s="20" t="str">
        <f aca="false">IF(J18="","",IF(J18&gt;=20,"CRITICAL",IF(J18&gt;=15,"VERY HIGH",IF(J18&gt;=10,"HIGH",IF(J18&gt;=6,"MEDIUM","LOW")))))</f>
        <v>MEDIUM</v>
      </c>
      <c r="L18" s="34" t="s">
        <v>44</v>
      </c>
      <c r="M18" s="30" t="s">
        <v>126</v>
      </c>
      <c r="N18" s="32" t="s">
        <v>87</v>
      </c>
      <c r="O18" s="35" t="s">
        <v>47</v>
      </c>
      <c r="P18" s="18" t="n">
        <v>1</v>
      </c>
      <c r="Q18" s="18" t="n">
        <v>3</v>
      </c>
      <c r="R18" s="33" t="n">
        <f aca="false">IFERROR(P18*Q18,"")</f>
        <v>3</v>
      </c>
      <c r="S18" s="23" t="str">
        <f aca="false">IF(R18="","",IF(R18&gt;=20,"CRITICAL",IF(R18&gt;=15,"VERY HIGH",IF(R18&gt;=10,"HIGH",IF(R18&gt;=6,"MEDIUM","LOW")))))</f>
        <v>LOW</v>
      </c>
      <c r="T18" s="21" t="s">
        <v>79</v>
      </c>
      <c r="U18" s="36" t="s">
        <v>47</v>
      </c>
      <c r="V18" s="37"/>
    </row>
    <row r="19" customFormat="false" ht="36" hidden="false" customHeight="true" outlineLevel="0" collapsed="false">
      <c r="A19" s="12" t="s">
        <v>127</v>
      </c>
      <c r="B19" s="13" t="s">
        <v>51</v>
      </c>
      <c r="C19" s="14" t="s">
        <v>128</v>
      </c>
      <c r="D19" s="15" t="s">
        <v>129</v>
      </c>
      <c r="E19" s="15" t="s">
        <v>130</v>
      </c>
      <c r="F19" s="16" t="s">
        <v>131</v>
      </c>
      <c r="G19" s="17" t="s">
        <v>68</v>
      </c>
      <c r="H19" s="18" t="n">
        <v>3</v>
      </c>
      <c r="I19" s="18" t="n">
        <v>3</v>
      </c>
      <c r="J19" s="19" t="n">
        <f aca="false">IFERROR(H19*I19,"")</f>
        <v>9</v>
      </c>
      <c r="K19" s="20" t="str">
        <f aca="false">IF(J19="","",IF(J19&gt;=20,"CRITICAL",IF(J19&gt;=15,"VERY HIGH",IF(J19&gt;=10,"HIGH",IF(J19&gt;=6,"MEDIUM","LOW")))))</f>
        <v>MEDIUM</v>
      </c>
      <c r="L19" s="21" t="s">
        <v>44</v>
      </c>
      <c r="M19" s="15" t="s">
        <v>132</v>
      </c>
      <c r="N19" s="17" t="s">
        <v>58</v>
      </c>
      <c r="O19" s="22" t="s">
        <v>47</v>
      </c>
      <c r="P19" s="18" t="n">
        <v>2</v>
      </c>
      <c r="Q19" s="18" t="n">
        <v>2</v>
      </c>
      <c r="R19" s="19" t="n">
        <f aca="false">IFERROR(P19*Q19,"")</f>
        <v>4</v>
      </c>
      <c r="S19" s="23" t="str">
        <f aca="false">IF(R19="","",IF(R19&gt;=20,"CRITICAL",IF(R19&gt;=15,"VERY HIGH",IF(R19&gt;=10,"HIGH",IF(R19&gt;=6,"MEDIUM","LOW")))))</f>
        <v>LOW</v>
      </c>
      <c r="T19" s="24" t="s">
        <v>48</v>
      </c>
      <c r="U19" s="25" t="s">
        <v>47</v>
      </c>
      <c r="V19" s="26" t="s">
        <v>133</v>
      </c>
    </row>
    <row r="20" customFormat="false" ht="36" hidden="false" customHeight="true" outlineLevel="0" collapsed="false">
      <c r="A20" s="27" t="s">
        <v>134</v>
      </c>
      <c r="B20" s="28" t="s">
        <v>38</v>
      </c>
      <c r="C20" s="29" t="s">
        <v>135</v>
      </c>
      <c r="D20" s="30" t="s">
        <v>136</v>
      </c>
      <c r="E20" s="30" t="s">
        <v>137</v>
      </c>
      <c r="F20" s="31" t="s">
        <v>138</v>
      </c>
      <c r="G20" s="32" t="s">
        <v>139</v>
      </c>
      <c r="H20" s="18" t="n">
        <v>3</v>
      </c>
      <c r="I20" s="18" t="n">
        <v>3</v>
      </c>
      <c r="J20" s="33" t="n">
        <f aca="false">IFERROR(H20*I20,"")</f>
        <v>9</v>
      </c>
      <c r="K20" s="20" t="str">
        <f aca="false">IF(J20="","",IF(J20&gt;=20,"CRITICAL",IF(J20&gt;=15,"VERY HIGH",IF(J20&gt;=10,"HIGH",IF(J20&gt;=6,"MEDIUM","LOW")))))</f>
        <v>MEDIUM</v>
      </c>
      <c r="L20" s="34" t="s">
        <v>44</v>
      </c>
      <c r="M20" s="30" t="s">
        <v>140</v>
      </c>
      <c r="N20" s="32" t="s">
        <v>141</v>
      </c>
      <c r="O20" s="35" t="s">
        <v>47</v>
      </c>
      <c r="P20" s="18" t="n">
        <v>2</v>
      </c>
      <c r="Q20" s="18" t="n">
        <v>2</v>
      </c>
      <c r="R20" s="33" t="n">
        <f aca="false">IFERROR(P20*Q20,"")</f>
        <v>4</v>
      </c>
      <c r="S20" s="23" t="str">
        <f aca="false">IF(R20="","",IF(R20&gt;=20,"CRITICAL",IF(R20&gt;=15,"VERY HIGH",IF(R20&gt;=10,"HIGH",IF(R20&gt;=6,"MEDIUM","LOW")))))</f>
        <v>LOW</v>
      </c>
      <c r="T20" s="24" t="s">
        <v>48</v>
      </c>
      <c r="U20" s="36" t="s">
        <v>47</v>
      </c>
      <c r="V20" s="37"/>
    </row>
    <row r="21" customFormat="false" ht="36" hidden="false" customHeight="true" outlineLevel="0" collapsed="false">
      <c r="A21" s="12" t="s">
        <v>142</v>
      </c>
      <c r="B21" s="13" t="s">
        <v>143</v>
      </c>
      <c r="C21" s="14" t="s">
        <v>144</v>
      </c>
      <c r="D21" s="15" t="s">
        <v>145</v>
      </c>
      <c r="E21" s="15" t="s">
        <v>146</v>
      </c>
      <c r="F21" s="16" t="s">
        <v>147</v>
      </c>
      <c r="G21" s="17" t="s">
        <v>46</v>
      </c>
      <c r="H21" s="18" t="n">
        <v>2</v>
      </c>
      <c r="I21" s="18" t="n">
        <v>3</v>
      </c>
      <c r="J21" s="19" t="n">
        <f aca="false">IFERROR(H21*I21,"")</f>
        <v>6</v>
      </c>
      <c r="K21" s="20" t="str">
        <f aca="false">IF(J21="","",IF(J21&gt;=20,"CRITICAL",IF(J21&gt;=15,"VERY HIGH",IF(J21&gt;=10,"HIGH",IF(J21&gt;=6,"MEDIUM","LOW")))))</f>
        <v>MEDIUM</v>
      </c>
      <c r="L21" s="21" t="s">
        <v>148</v>
      </c>
      <c r="M21" s="15" t="s">
        <v>149</v>
      </c>
      <c r="N21" s="17" t="s">
        <v>46</v>
      </c>
      <c r="O21" s="22" t="s">
        <v>47</v>
      </c>
      <c r="P21" s="18" t="n">
        <v>2</v>
      </c>
      <c r="Q21" s="18" t="n">
        <v>3</v>
      </c>
      <c r="R21" s="19" t="n">
        <f aca="false">IFERROR(P21*Q21,"")</f>
        <v>6</v>
      </c>
      <c r="S21" s="23" t="str">
        <f aca="false">IF(R21="","",IF(R21&gt;=20,"CRITICAL",IF(R21&gt;=15,"VERY HIGH",IF(R21&gt;=10,"HIGH",IF(R21&gt;=6,"MEDIUM","LOW")))))</f>
        <v>MEDIUM</v>
      </c>
      <c r="T21" s="21" t="s">
        <v>79</v>
      </c>
      <c r="U21" s="25" t="s">
        <v>47</v>
      </c>
      <c r="V21" s="26" t="s">
        <v>150</v>
      </c>
    </row>
    <row r="22" customFormat="false" ht="36" hidden="false" customHeight="true" outlineLevel="0" collapsed="false">
      <c r="A22" s="27" t="s">
        <v>151</v>
      </c>
      <c r="B22" s="28" t="s">
        <v>152</v>
      </c>
      <c r="C22" s="29" t="s">
        <v>153</v>
      </c>
      <c r="D22" s="30" t="s">
        <v>154</v>
      </c>
      <c r="E22" s="30" t="s">
        <v>155</v>
      </c>
      <c r="F22" s="31" t="s">
        <v>147</v>
      </c>
      <c r="G22" s="32" t="s">
        <v>58</v>
      </c>
      <c r="H22" s="18" t="n">
        <v>2</v>
      </c>
      <c r="I22" s="18" t="n">
        <v>3</v>
      </c>
      <c r="J22" s="33" t="n">
        <f aca="false">IFERROR(H22*I22,"")</f>
        <v>6</v>
      </c>
      <c r="K22" s="20" t="str">
        <f aca="false">IF(J22="","",IF(J22&gt;=20,"CRITICAL",IF(J22&gt;=15,"VERY HIGH",IF(J22&gt;=10,"HIGH",IF(J22&gt;=6,"MEDIUM","LOW")))))</f>
        <v>MEDIUM</v>
      </c>
      <c r="L22" s="34" t="s">
        <v>44</v>
      </c>
      <c r="M22" s="30" t="s">
        <v>156</v>
      </c>
      <c r="N22" s="32" t="s">
        <v>58</v>
      </c>
      <c r="O22" s="35" t="s">
        <v>47</v>
      </c>
      <c r="P22" s="18" t="n">
        <v>1</v>
      </c>
      <c r="Q22" s="18" t="n">
        <v>2</v>
      </c>
      <c r="R22" s="33" t="n">
        <f aca="false">IFERROR(P22*Q22,"")</f>
        <v>2</v>
      </c>
      <c r="S22" s="23" t="str">
        <f aca="false">IF(R22="","",IF(R22&gt;=20,"CRITICAL",IF(R22&gt;=15,"VERY HIGH",IF(R22&gt;=10,"HIGH",IF(R22&gt;=6,"MEDIUM","LOW")))))</f>
        <v>LOW</v>
      </c>
      <c r="T22" s="21" t="s">
        <v>79</v>
      </c>
      <c r="U22" s="36" t="s">
        <v>47</v>
      </c>
      <c r="V22" s="37"/>
    </row>
    <row r="23" customFormat="false" ht="36" hidden="false" customHeight="true" outlineLevel="0" collapsed="false">
      <c r="A23" s="12" t="s">
        <v>157</v>
      </c>
      <c r="B23" s="13" t="s">
        <v>71</v>
      </c>
      <c r="C23" s="14" t="s">
        <v>158</v>
      </c>
      <c r="D23" s="15" t="s">
        <v>159</v>
      </c>
      <c r="E23" s="15" t="s">
        <v>160</v>
      </c>
      <c r="F23" s="16" t="s">
        <v>147</v>
      </c>
      <c r="G23" s="17" t="s">
        <v>76</v>
      </c>
      <c r="H23" s="18" t="n">
        <v>3</v>
      </c>
      <c r="I23" s="18" t="n">
        <v>4</v>
      </c>
      <c r="J23" s="19" t="n">
        <f aca="false">IFERROR(H23*I23,"")</f>
        <v>12</v>
      </c>
      <c r="K23" s="20" t="str">
        <f aca="false">IF(J23="","",IF(J23&gt;=20,"CRITICAL",IF(J23&gt;=15,"VERY HIGH",IF(J23&gt;=10,"HIGH",IF(J23&gt;=6,"MEDIUM","LOW")))))</f>
        <v>HIGH</v>
      </c>
      <c r="L23" s="21" t="s">
        <v>44</v>
      </c>
      <c r="M23" s="15" t="s">
        <v>161</v>
      </c>
      <c r="N23" s="17" t="s">
        <v>68</v>
      </c>
      <c r="O23" s="22" t="s">
        <v>47</v>
      </c>
      <c r="P23" s="18" t="n">
        <v>2</v>
      </c>
      <c r="Q23" s="18" t="n">
        <v>3</v>
      </c>
      <c r="R23" s="19" t="n">
        <f aca="false">IFERROR(P23*Q23,"")</f>
        <v>6</v>
      </c>
      <c r="S23" s="23" t="str">
        <f aca="false">IF(R23="","",IF(R23&gt;=20,"CRITICAL",IF(R23&gt;=15,"VERY HIGH",IF(R23&gt;=10,"HIGH",IF(R23&gt;=6,"MEDIUM","LOW")))))</f>
        <v>MEDIUM</v>
      </c>
      <c r="T23" s="24" t="s">
        <v>48</v>
      </c>
      <c r="U23" s="25" t="s">
        <v>47</v>
      </c>
      <c r="V23" s="26"/>
    </row>
    <row r="24" customFormat="false" ht="36" hidden="false" customHeight="true" outlineLevel="0" collapsed="false">
      <c r="A24" s="27" t="s">
        <v>162</v>
      </c>
      <c r="B24" s="28" t="s">
        <v>61</v>
      </c>
      <c r="C24" s="29" t="s">
        <v>163</v>
      </c>
      <c r="D24" s="30" t="s">
        <v>164</v>
      </c>
      <c r="E24" s="30" t="s">
        <v>165</v>
      </c>
      <c r="F24" s="31" t="s">
        <v>131</v>
      </c>
      <c r="G24" s="32" t="s">
        <v>58</v>
      </c>
      <c r="H24" s="18" t="n">
        <v>2</v>
      </c>
      <c r="I24" s="18" t="n">
        <v>4</v>
      </c>
      <c r="J24" s="33" t="n">
        <f aca="false">IFERROR(H24*I24,"")</f>
        <v>8</v>
      </c>
      <c r="K24" s="20" t="str">
        <f aca="false">IF(J24="","",IF(J24&gt;=20,"CRITICAL",IF(J24&gt;=15,"VERY HIGH",IF(J24&gt;=10,"HIGH",IF(J24&gt;=6,"MEDIUM","LOW")))))</f>
        <v>MEDIUM</v>
      </c>
      <c r="L24" s="34" t="s">
        <v>44</v>
      </c>
      <c r="M24" s="30" t="s">
        <v>166</v>
      </c>
      <c r="N24" s="32" t="s">
        <v>46</v>
      </c>
      <c r="O24" s="35" t="s">
        <v>47</v>
      </c>
      <c r="P24" s="18" t="n">
        <v>1</v>
      </c>
      <c r="Q24" s="18" t="n">
        <v>3</v>
      </c>
      <c r="R24" s="33" t="n">
        <f aca="false">IFERROR(P24*Q24,"")</f>
        <v>3</v>
      </c>
      <c r="S24" s="23" t="str">
        <f aca="false">IF(R24="","",IF(R24&gt;=20,"CRITICAL",IF(R24&gt;=15,"VERY HIGH",IF(R24&gt;=10,"HIGH",IF(R24&gt;=6,"MEDIUM","LOW")))))</f>
        <v>LOW</v>
      </c>
      <c r="T24" s="24" t="s">
        <v>48</v>
      </c>
      <c r="U24" s="36" t="s">
        <v>47</v>
      </c>
      <c r="V24" s="37"/>
    </row>
    <row r="25" customFormat="false" ht="36" hidden="false" customHeight="true" outlineLevel="0" collapsed="false">
      <c r="A25" s="12" t="s">
        <v>167</v>
      </c>
      <c r="B25" s="13" t="s">
        <v>82</v>
      </c>
      <c r="C25" s="14" t="s">
        <v>168</v>
      </c>
      <c r="D25" s="15" t="s">
        <v>169</v>
      </c>
      <c r="E25" s="15" t="s">
        <v>170</v>
      </c>
      <c r="F25" s="16" t="s">
        <v>86</v>
      </c>
      <c r="G25" s="17" t="s">
        <v>87</v>
      </c>
      <c r="H25" s="18" t="n">
        <v>1</v>
      </c>
      <c r="I25" s="18" t="n">
        <v>5</v>
      </c>
      <c r="J25" s="19" t="n">
        <f aca="false">IFERROR(H25*I25,"")</f>
        <v>5</v>
      </c>
      <c r="K25" s="20" t="str">
        <f aca="false">IF(J25="","",IF(J25&gt;=20,"CRITICAL",IF(J25&gt;=15,"VERY HIGH",IF(J25&gt;=10,"HIGH",IF(J25&gt;=6,"MEDIUM","LOW")))))</f>
        <v>LOW</v>
      </c>
      <c r="L25" s="21" t="s">
        <v>44</v>
      </c>
      <c r="M25" s="15" t="s">
        <v>171</v>
      </c>
      <c r="N25" s="17" t="s">
        <v>87</v>
      </c>
      <c r="O25" s="22" t="s">
        <v>47</v>
      </c>
      <c r="P25" s="18" t="n">
        <v>1</v>
      </c>
      <c r="Q25" s="18" t="n">
        <v>5</v>
      </c>
      <c r="R25" s="19" t="n">
        <f aca="false">IFERROR(P25*Q25,"")</f>
        <v>5</v>
      </c>
      <c r="S25" s="23" t="str">
        <f aca="false">IF(R25="","",IF(R25&gt;=20,"CRITICAL",IF(R25&gt;=15,"VERY HIGH",IF(R25&gt;=10,"HIGH",IF(R25&gt;=6,"MEDIUM","LOW")))))</f>
        <v>LOW</v>
      </c>
      <c r="T25" s="24" t="s">
        <v>48</v>
      </c>
      <c r="U25" s="25" t="s">
        <v>47</v>
      </c>
      <c r="V25" s="26" t="s">
        <v>172</v>
      </c>
    </row>
    <row r="26" customFormat="false" ht="36" hidden="false" customHeight="true" outlineLevel="0" collapsed="false">
      <c r="A26" s="27" t="s">
        <v>173</v>
      </c>
      <c r="B26" s="28" t="s">
        <v>99</v>
      </c>
      <c r="C26" s="29" t="s">
        <v>174</v>
      </c>
      <c r="D26" s="30" t="s">
        <v>175</v>
      </c>
      <c r="E26" s="30" t="s">
        <v>176</v>
      </c>
      <c r="F26" s="31" t="s">
        <v>177</v>
      </c>
      <c r="G26" s="32" t="s">
        <v>103</v>
      </c>
      <c r="H26" s="18" t="n">
        <v>2</v>
      </c>
      <c r="I26" s="18" t="n">
        <v>4</v>
      </c>
      <c r="J26" s="33" t="n">
        <f aca="false">IFERROR(H26*I26,"")</f>
        <v>8</v>
      </c>
      <c r="K26" s="20" t="str">
        <f aca="false">IF(J26="","",IF(J26&gt;=20,"CRITICAL",IF(J26&gt;=15,"VERY HIGH",IF(J26&gt;=10,"HIGH",IF(J26&gt;=6,"MEDIUM","LOW")))))</f>
        <v>MEDIUM</v>
      </c>
      <c r="L26" s="34" t="s">
        <v>44</v>
      </c>
      <c r="M26" s="30" t="s">
        <v>178</v>
      </c>
      <c r="N26" s="32" t="s">
        <v>103</v>
      </c>
      <c r="O26" s="35" t="s">
        <v>47</v>
      </c>
      <c r="P26" s="18" t="n">
        <v>1</v>
      </c>
      <c r="Q26" s="18" t="n">
        <v>3</v>
      </c>
      <c r="R26" s="33" t="n">
        <f aca="false">IFERROR(P26*Q26,"")</f>
        <v>3</v>
      </c>
      <c r="S26" s="23" t="str">
        <f aca="false">IF(R26="","",IF(R26&gt;=20,"CRITICAL",IF(R26&gt;=15,"VERY HIGH",IF(R26&gt;=10,"HIGH",IF(R26&gt;=6,"MEDIUM","LOW")))))</f>
        <v>LOW</v>
      </c>
      <c r="T26" s="21" t="s">
        <v>79</v>
      </c>
      <c r="U26" s="36" t="s">
        <v>47</v>
      </c>
      <c r="V26" s="37"/>
    </row>
    <row r="27" customFormat="false" ht="36" hidden="false" customHeight="true" outlineLevel="0" collapsed="false">
      <c r="A27" s="12" t="s">
        <v>179</v>
      </c>
      <c r="B27" s="13" t="s">
        <v>114</v>
      </c>
      <c r="C27" s="14" t="s">
        <v>180</v>
      </c>
      <c r="D27" s="15" t="s">
        <v>181</v>
      </c>
      <c r="E27" s="15" t="s">
        <v>182</v>
      </c>
      <c r="F27" s="16" t="s">
        <v>147</v>
      </c>
      <c r="G27" s="17" t="s">
        <v>68</v>
      </c>
      <c r="H27" s="18" t="n">
        <v>2</v>
      </c>
      <c r="I27" s="18" t="n">
        <v>4</v>
      </c>
      <c r="J27" s="19" t="n">
        <f aca="false">IFERROR(H27*I27,"")</f>
        <v>8</v>
      </c>
      <c r="K27" s="20" t="str">
        <f aca="false">IF(J27="","",IF(J27&gt;=20,"CRITICAL",IF(J27&gt;=15,"VERY HIGH",IF(J27&gt;=10,"HIGH",IF(J27&gt;=6,"MEDIUM","LOW")))))</f>
        <v>MEDIUM</v>
      </c>
      <c r="L27" s="21" t="s">
        <v>44</v>
      </c>
      <c r="M27" s="15" t="s">
        <v>183</v>
      </c>
      <c r="N27" s="17" t="s">
        <v>68</v>
      </c>
      <c r="O27" s="22" t="s">
        <v>47</v>
      </c>
      <c r="P27" s="18" t="n">
        <v>1</v>
      </c>
      <c r="Q27" s="18" t="n">
        <v>3</v>
      </c>
      <c r="R27" s="19" t="n">
        <f aca="false">IFERROR(P27*Q27,"")</f>
        <v>3</v>
      </c>
      <c r="S27" s="23" t="str">
        <f aca="false">IF(R27="","",IF(R27&gt;=20,"CRITICAL",IF(R27&gt;=15,"VERY HIGH",IF(R27&gt;=10,"HIGH",IF(R27&gt;=6,"MEDIUM","LOW")))))</f>
        <v>LOW</v>
      </c>
      <c r="T27" s="21" t="s">
        <v>79</v>
      </c>
      <c r="U27" s="25" t="s">
        <v>47</v>
      </c>
      <c r="V27" s="26" t="s">
        <v>184</v>
      </c>
    </row>
    <row r="28" customFormat="false" ht="36" hidden="false" customHeight="true" outlineLevel="0" collapsed="false">
      <c r="A28" s="27" t="s">
        <v>185</v>
      </c>
      <c r="B28" s="28" t="s">
        <v>38</v>
      </c>
      <c r="C28" s="29" t="s">
        <v>186</v>
      </c>
      <c r="D28" s="30" t="s">
        <v>187</v>
      </c>
      <c r="E28" s="30" t="s">
        <v>188</v>
      </c>
      <c r="F28" s="31" t="s">
        <v>189</v>
      </c>
      <c r="G28" s="32" t="s">
        <v>46</v>
      </c>
      <c r="H28" s="18" t="n">
        <v>2</v>
      </c>
      <c r="I28" s="18" t="n">
        <v>3</v>
      </c>
      <c r="J28" s="33" t="n">
        <f aca="false">IFERROR(H28*I28,"")</f>
        <v>6</v>
      </c>
      <c r="K28" s="20" t="str">
        <f aca="false">IF(J28="","",IF(J28&gt;=20,"CRITICAL",IF(J28&gt;=15,"VERY HIGH",IF(J28&gt;=10,"HIGH",IF(J28&gt;=6,"MEDIUM","LOW")))))</f>
        <v>MEDIUM</v>
      </c>
      <c r="L28" s="34" t="s">
        <v>44</v>
      </c>
      <c r="M28" s="30" t="s">
        <v>190</v>
      </c>
      <c r="N28" s="32" t="s">
        <v>46</v>
      </c>
      <c r="O28" s="35" t="s">
        <v>47</v>
      </c>
      <c r="P28" s="18" t="n">
        <v>1</v>
      </c>
      <c r="Q28" s="18" t="n">
        <v>3</v>
      </c>
      <c r="R28" s="33" t="n">
        <f aca="false">IFERROR(P28*Q28,"")</f>
        <v>3</v>
      </c>
      <c r="S28" s="23" t="str">
        <f aca="false">IF(R28="","",IF(R28&gt;=20,"CRITICAL",IF(R28&gt;=15,"VERY HIGH",IF(R28&gt;=10,"HIGH",IF(R28&gt;=6,"MEDIUM","LOW")))))</f>
        <v>LOW</v>
      </c>
      <c r="T28" s="21" t="s">
        <v>79</v>
      </c>
      <c r="U28" s="36" t="s">
        <v>47</v>
      </c>
      <c r="V28" s="37"/>
    </row>
    <row r="29" customFormat="false" ht="24" hidden="false" customHeight="true" outlineLevel="0" collapsed="false">
      <c r="A29" s="38" t="s">
        <v>191</v>
      </c>
      <c r="B29" s="38"/>
      <c r="C29" s="38"/>
      <c r="D29" s="38"/>
      <c r="E29" s="38"/>
      <c r="F29" s="38"/>
      <c r="G29" s="38"/>
      <c r="H29" s="39" t="s">
        <v>192</v>
      </c>
      <c r="I29" s="39" t="s">
        <v>193</v>
      </c>
      <c r="J29" s="39" t="s">
        <v>194</v>
      </c>
      <c r="K29" s="39" t="s">
        <v>195</v>
      </c>
      <c r="L29" s="39" t="s">
        <v>196</v>
      </c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1" customFormat="false" ht="18" hidden="false" customHeight="true" outlineLevel="0" collapsed="false">
      <c r="A31" s="41" t="s">
        <v>197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2"/>
    </row>
  </sheetData>
  <mergeCells count="17">
    <mergeCell ref="A2:M2"/>
    <mergeCell ref="N2:U2"/>
    <mergeCell ref="A3:U3"/>
    <mergeCell ref="A5:B5"/>
    <mergeCell ref="C5:G5"/>
    <mergeCell ref="H5:K5"/>
    <mergeCell ref="L5:N5"/>
    <mergeCell ref="O5:R5"/>
    <mergeCell ref="S5:U5"/>
    <mergeCell ref="A6:B6"/>
    <mergeCell ref="C6:G6"/>
    <mergeCell ref="H6:K6"/>
    <mergeCell ref="L6:N6"/>
    <mergeCell ref="O6:R6"/>
    <mergeCell ref="S6:U6"/>
    <mergeCell ref="A29:G29"/>
    <mergeCell ref="A31:U31"/>
  </mergeCells>
  <dataValidations count="7">
    <dataValidation allowBlank="true" errorStyle="stop" operator="between" showDropDown="false" showErrorMessage="false" showInputMessage="false" sqref="H9:H108" type="list">
      <formula1>"1,2,3,4,5"</formula1>
      <formula2>0</formula2>
    </dataValidation>
    <dataValidation allowBlank="true" errorStyle="stop" operator="between" showDropDown="false" showErrorMessage="false" showInputMessage="false" sqref="I9:I108" type="list">
      <formula1>"1,2,3,4,5"</formula1>
      <formula2>0</formula2>
    </dataValidation>
    <dataValidation allowBlank="true" errorStyle="stop" operator="between" showDropDown="false" showErrorMessage="false" showInputMessage="false" sqref="P9:P108" type="list">
      <formula1>"1,2,3,4,5"</formula1>
      <formula2>0</formula2>
    </dataValidation>
    <dataValidation allowBlank="true" errorStyle="stop" operator="between" showDropDown="false" showErrorMessage="false" showInputMessage="false" sqref="Q9:Q108" type="list">
      <formula1>"1,2,3,4,5"</formula1>
      <formula2>0</formula2>
    </dataValidation>
    <dataValidation allowBlank="true" errorStyle="stop" operator="between" showDropDown="false" showErrorMessage="false" showInputMessage="false" sqref="L9:L108" type="list">
      <formula1>"Avoid,Transfer,Mitigate,Accept,Exploit,Share"</formula1>
      <formula2>0</formula2>
    </dataValidation>
    <dataValidation allowBlank="true" errorStyle="stop" operator="between" showDropDown="false" showErrorMessage="false" showInputMessage="false" sqref="B9:B108" type="list">
      <formula1>"Construction,Design,Procurement,Schedule,Cost,HSE,Quality,Regulatory,Environmental,Force Majeure,Commercial,Stakeholder"</formula1>
      <formula2>0</formula2>
    </dataValidation>
    <dataValidation allowBlank="true" errorStyle="stop" operator="between" showDropDown="false" showErrorMessage="false" showInputMessage="false" sqref="T9:T108" type="list">
      <formula1>"Open - Active,Open - Monitoring,Mitigated,Closed,Transferred,Accepted,Escalated"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B82F6"/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.51"/>
    <col collapsed="false" customWidth="true" hidden="false" outlineLevel="0" max="2" min="2" style="1" width="22"/>
    <col collapsed="false" customWidth="true" hidden="false" outlineLevel="0" max="7" min="3" style="1" width="14"/>
    <col collapsed="false" customWidth="true" hidden="false" outlineLevel="0" max="8" min="8" style="1" width="1.51"/>
  </cols>
  <sheetData>
    <row r="1" customFormat="false" ht="6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48" hidden="false" customHeight="true" outlineLevel="0" collapsed="false">
      <c r="A2" s="2"/>
      <c r="B2" s="43" t="s">
        <v>198</v>
      </c>
      <c r="C2" s="43"/>
      <c r="D2" s="43"/>
      <c r="E2" s="43"/>
      <c r="F2" s="43"/>
      <c r="G2" s="43"/>
      <c r="H2" s="2"/>
    </row>
    <row r="3" customFormat="false" ht="19.5" hidden="false" customHeight="true" outlineLevel="0" collapsed="false">
      <c r="A3" s="2"/>
      <c r="B3" s="44" t="s">
        <v>199</v>
      </c>
      <c r="C3" s="44"/>
      <c r="D3" s="44"/>
      <c r="E3" s="44"/>
      <c r="F3" s="44"/>
      <c r="G3" s="44"/>
      <c r="H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21.75" hidden="false" customHeight="true" outlineLevel="0" collapsed="false">
      <c r="B5" s="45" t="s">
        <v>200</v>
      </c>
      <c r="C5" s="45" t="s">
        <v>201</v>
      </c>
      <c r="D5" s="45" t="s">
        <v>202</v>
      </c>
      <c r="E5" s="45" t="s">
        <v>203</v>
      </c>
      <c r="F5" s="45" t="s">
        <v>204</v>
      </c>
      <c r="G5" s="45" t="s">
        <v>34</v>
      </c>
    </row>
    <row r="6" customFormat="false" ht="24" hidden="false" customHeight="true" outlineLevel="0" collapsed="false">
      <c r="B6" s="46" t="s">
        <v>205</v>
      </c>
      <c r="C6" s="47" t="n">
        <f aca="false">COUNTA('RISK REGISTER'!A9:A28)</f>
        <v>20</v>
      </c>
      <c r="D6" s="47" t="n">
        <f aca="false">COUNTA('RISK REGISTER'!A9:A28)</f>
        <v>20</v>
      </c>
      <c r="E6" s="47" t="s">
        <v>206</v>
      </c>
      <c r="F6" s="47" t="s">
        <v>207</v>
      </c>
      <c r="G6" s="48" t="s">
        <v>208</v>
      </c>
    </row>
    <row r="7" customFormat="false" ht="24" hidden="false" customHeight="true" outlineLevel="0" collapsed="false">
      <c r="B7" s="49" t="s">
        <v>209</v>
      </c>
      <c r="C7" s="50" t="n">
        <f aca="false">COUNTIF('RISK REGISTER'!K9:K28,"CRITICAL")</f>
        <v>0</v>
      </c>
      <c r="D7" s="50" t="n">
        <f aca="false">COUNTIF('RISK REGISTER'!S9:S28,"CRITICAL")</f>
        <v>0</v>
      </c>
      <c r="E7" s="50" t="s">
        <v>210</v>
      </c>
      <c r="F7" s="50" t="s">
        <v>211</v>
      </c>
      <c r="G7" s="48" t="s">
        <v>208</v>
      </c>
    </row>
    <row r="8" customFormat="false" ht="24" hidden="false" customHeight="true" outlineLevel="0" collapsed="false">
      <c r="B8" s="46" t="s">
        <v>212</v>
      </c>
      <c r="C8" s="47" t="n">
        <f aca="false">COUNTIF('RISK REGISTER'!K9:K28,"VERY HIGH")</f>
        <v>2</v>
      </c>
      <c r="D8" s="47" t="n">
        <f aca="false">COUNTIF('RISK REGISTER'!S9:S28,"VERY HIGH")</f>
        <v>0</v>
      </c>
      <c r="E8" s="47" t="s">
        <v>210</v>
      </c>
      <c r="F8" s="47" t="s">
        <v>213</v>
      </c>
      <c r="G8" s="48" t="s">
        <v>208</v>
      </c>
    </row>
    <row r="9" customFormat="false" ht="24" hidden="false" customHeight="true" outlineLevel="0" collapsed="false">
      <c r="B9" s="49" t="s">
        <v>214</v>
      </c>
      <c r="C9" s="50" t="n">
        <f aca="false">COUNTIF('RISK REGISTER'!K9:K28,"HIGH")</f>
        <v>6</v>
      </c>
      <c r="D9" s="50" t="n">
        <f aca="false">COUNTIF('RISK REGISTER'!S9:S28,"HIGH")</f>
        <v>0</v>
      </c>
      <c r="E9" s="50" t="s">
        <v>210</v>
      </c>
      <c r="F9" s="50" t="s">
        <v>215</v>
      </c>
      <c r="G9" s="48" t="s">
        <v>208</v>
      </c>
    </row>
    <row r="10" customFormat="false" ht="24" hidden="false" customHeight="true" outlineLevel="0" collapsed="false">
      <c r="B10" s="46" t="s">
        <v>216</v>
      </c>
      <c r="C10" s="47" t="n">
        <f aca="false">COUNTIF('RISK REGISTER'!K9:K28,"MEDIUM")</f>
        <v>11</v>
      </c>
      <c r="D10" s="47" t="n">
        <f aca="false">COUNTIF('RISK REGISTER'!S9:S28,"MEDIUM")</f>
        <v>6</v>
      </c>
      <c r="E10" s="47" t="s">
        <v>206</v>
      </c>
      <c r="F10" s="47" t="s">
        <v>217</v>
      </c>
      <c r="G10" s="48" t="s">
        <v>208</v>
      </c>
    </row>
    <row r="11" customFormat="false" ht="24" hidden="false" customHeight="true" outlineLevel="0" collapsed="false">
      <c r="B11" s="49" t="s">
        <v>218</v>
      </c>
      <c r="C11" s="50" t="n">
        <f aca="false">COUNTIF('RISK REGISTER'!K9:K28,"LOW")</f>
        <v>1</v>
      </c>
      <c r="D11" s="50" t="n">
        <f aca="false">COUNTIF('RISK REGISTER'!S9:S28,"LOW")</f>
        <v>14</v>
      </c>
      <c r="E11" s="50" t="s">
        <v>219</v>
      </c>
      <c r="F11" s="50" t="s">
        <v>220</v>
      </c>
      <c r="G11" s="48" t="s">
        <v>208</v>
      </c>
    </row>
    <row r="12" customFormat="false" ht="24" hidden="false" customHeight="true" outlineLevel="0" collapsed="false">
      <c r="B12" s="46" t="s">
        <v>48</v>
      </c>
      <c r="C12" s="47" t="n">
        <f aca="false">COUNTIF('RISK REGISTER'!T9:T28,"Open - Active")</f>
        <v>11</v>
      </c>
      <c r="D12" s="47" t="s">
        <v>208</v>
      </c>
      <c r="E12" s="47" t="s">
        <v>206</v>
      </c>
      <c r="F12" s="47" t="s">
        <v>221</v>
      </c>
      <c r="G12" s="48" t="s">
        <v>208</v>
      </c>
    </row>
    <row r="13" customFormat="false" ht="24" hidden="false" customHeight="true" outlineLevel="0" collapsed="false">
      <c r="B13" s="49" t="s">
        <v>222</v>
      </c>
      <c r="C13" s="50" t="n">
        <f aca="false">COUNTIF('RISK REGISTER'!T9:T28,"Closed")</f>
        <v>0</v>
      </c>
      <c r="D13" s="50" t="s">
        <v>208</v>
      </c>
      <c r="E13" s="50" t="s">
        <v>219</v>
      </c>
      <c r="F13" s="50" t="s">
        <v>223</v>
      </c>
      <c r="G13" s="48" t="s">
        <v>208</v>
      </c>
    </row>
    <row r="15" customFormat="false" ht="18" hidden="false" customHeight="true" outlineLevel="0" collapsed="false">
      <c r="A15" s="42"/>
      <c r="B15" s="41" t="s">
        <v>224</v>
      </c>
      <c r="C15" s="41"/>
      <c r="D15" s="41"/>
      <c r="E15" s="41"/>
      <c r="F15" s="41"/>
      <c r="G15" s="41"/>
      <c r="H15" s="42"/>
    </row>
  </sheetData>
  <mergeCells count="3">
    <mergeCell ref="B2:G2"/>
    <mergeCell ref="B3:G3"/>
    <mergeCell ref="B15:G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4748B"/>
    <pageSetUpPr fitToPage="false"/>
  </sheetPr>
  <dimension ref="A1:D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.51"/>
    <col collapsed="false" customWidth="true" hidden="false" outlineLevel="0" max="2" min="2" style="1" width="30"/>
    <col collapsed="false" customWidth="true" hidden="false" outlineLevel="0" max="3" min="3" style="1" width="52"/>
    <col collapsed="false" customWidth="true" hidden="false" outlineLevel="0" max="4" min="4" style="1" width="1.51"/>
  </cols>
  <sheetData>
    <row r="1" customFormat="false" ht="6" hidden="false" customHeight="true" outlineLevel="0" collapsed="false">
      <c r="A1" s="2"/>
      <c r="B1" s="2"/>
      <c r="C1" s="2"/>
      <c r="D1" s="2"/>
    </row>
    <row r="2" customFormat="false" ht="48" hidden="false" customHeight="true" outlineLevel="0" collapsed="false">
      <c r="A2" s="2"/>
      <c r="B2" s="51" t="s">
        <v>225</v>
      </c>
      <c r="C2" s="51"/>
      <c r="D2" s="2"/>
    </row>
    <row r="3" customFormat="false" ht="19.5" hidden="false" customHeight="true" outlineLevel="0" collapsed="false">
      <c r="A3" s="2"/>
      <c r="B3" s="44" t="s">
        <v>226</v>
      </c>
      <c r="C3" s="44"/>
      <c r="D3" s="2"/>
    </row>
    <row r="4" customFormat="false" ht="15" hidden="false" customHeight="false" outlineLevel="0" collapsed="false">
      <c r="A4" s="2"/>
      <c r="B4" s="2"/>
      <c r="C4" s="2"/>
      <c r="D4" s="2"/>
    </row>
    <row r="5" customFormat="false" ht="24" hidden="false" customHeight="true" outlineLevel="0" collapsed="false">
      <c r="B5" s="52" t="s">
        <v>227</v>
      </c>
      <c r="C5" s="52"/>
    </row>
    <row r="6" customFormat="false" ht="21.75" hidden="false" customHeight="true" outlineLevel="0" collapsed="false">
      <c r="B6" s="53" t="s">
        <v>228</v>
      </c>
      <c r="C6" s="53"/>
    </row>
    <row r="7" customFormat="false" ht="21.75" hidden="false" customHeight="true" outlineLevel="0" collapsed="false">
      <c r="B7" s="54" t="s">
        <v>229</v>
      </c>
      <c r="C7" s="54"/>
    </row>
    <row r="8" customFormat="false" ht="21.75" hidden="false" customHeight="true" outlineLevel="0" collapsed="false">
      <c r="B8" s="53" t="s">
        <v>230</v>
      </c>
      <c r="C8" s="53"/>
    </row>
    <row r="9" customFormat="false" ht="21.75" hidden="false" customHeight="true" outlineLevel="0" collapsed="false">
      <c r="B9" s="54" t="s">
        <v>231</v>
      </c>
      <c r="C9" s="54"/>
    </row>
    <row r="10" customFormat="false" ht="21.75" hidden="false" customHeight="true" outlineLevel="0" collapsed="false">
      <c r="B10" s="53" t="s">
        <v>232</v>
      </c>
      <c r="C10" s="53"/>
    </row>
    <row r="12" customFormat="false" ht="24" hidden="false" customHeight="true" outlineLevel="0" collapsed="false">
      <c r="B12" s="52" t="s">
        <v>233</v>
      </c>
      <c r="C12" s="52"/>
    </row>
    <row r="13" customFormat="false" ht="21.75" hidden="false" customHeight="true" outlineLevel="0" collapsed="false">
      <c r="B13" s="54" t="s">
        <v>234</v>
      </c>
      <c r="C13" s="54"/>
    </row>
    <row r="14" customFormat="false" ht="21.75" hidden="false" customHeight="true" outlineLevel="0" collapsed="false">
      <c r="B14" s="53" t="s">
        <v>235</v>
      </c>
      <c r="C14" s="53"/>
    </row>
    <row r="15" customFormat="false" ht="21.75" hidden="false" customHeight="true" outlineLevel="0" collapsed="false">
      <c r="B15" s="54" t="s">
        <v>236</v>
      </c>
      <c r="C15" s="54"/>
    </row>
    <row r="16" customFormat="false" ht="21.75" hidden="false" customHeight="true" outlineLevel="0" collapsed="false">
      <c r="B16" s="53" t="s">
        <v>237</v>
      </c>
      <c r="C16" s="53"/>
    </row>
    <row r="17" customFormat="false" ht="21.75" hidden="false" customHeight="true" outlineLevel="0" collapsed="false">
      <c r="B17" s="54" t="s">
        <v>238</v>
      </c>
      <c r="C17" s="54"/>
    </row>
    <row r="19" customFormat="false" ht="24" hidden="false" customHeight="true" outlineLevel="0" collapsed="false">
      <c r="B19" s="52" t="s">
        <v>239</v>
      </c>
      <c r="C19" s="52"/>
    </row>
    <row r="20" customFormat="false" ht="21.75" hidden="false" customHeight="true" outlineLevel="0" collapsed="false">
      <c r="B20" s="53" t="s">
        <v>240</v>
      </c>
      <c r="C20" s="53"/>
    </row>
    <row r="21" customFormat="false" ht="21.75" hidden="false" customHeight="true" outlineLevel="0" collapsed="false">
      <c r="B21" s="54" t="s">
        <v>241</v>
      </c>
      <c r="C21" s="54"/>
    </row>
    <row r="22" customFormat="false" ht="21.75" hidden="false" customHeight="true" outlineLevel="0" collapsed="false">
      <c r="B22" s="53" t="s">
        <v>242</v>
      </c>
      <c r="C22" s="53"/>
    </row>
    <row r="23" customFormat="false" ht="21.75" hidden="false" customHeight="true" outlineLevel="0" collapsed="false">
      <c r="B23" s="54" t="s">
        <v>243</v>
      </c>
      <c r="C23" s="54"/>
    </row>
    <row r="24" customFormat="false" ht="21.75" hidden="false" customHeight="true" outlineLevel="0" collapsed="false">
      <c r="B24" s="53" t="s">
        <v>244</v>
      </c>
      <c r="C24" s="53"/>
    </row>
    <row r="25" customFormat="false" ht="21.75" hidden="false" customHeight="true" outlineLevel="0" collapsed="false">
      <c r="B25" s="54" t="s">
        <v>245</v>
      </c>
      <c r="C25" s="54"/>
    </row>
    <row r="27" customFormat="false" ht="24" hidden="false" customHeight="true" outlineLevel="0" collapsed="false">
      <c r="B27" s="52" t="s">
        <v>246</v>
      </c>
      <c r="C27" s="52"/>
    </row>
    <row r="28" customFormat="false" ht="21.75" hidden="false" customHeight="true" outlineLevel="0" collapsed="false">
      <c r="B28" s="53" t="s">
        <v>247</v>
      </c>
      <c r="C28" s="53"/>
    </row>
    <row r="29" customFormat="false" ht="21.75" hidden="false" customHeight="true" outlineLevel="0" collapsed="false">
      <c r="B29" s="54" t="s">
        <v>248</v>
      </c>
      <c r="C29" s="54"/>
    </row>
    <row r="30" customFormat="false" ht="21.75" hidden="false" customHeight="true" outlineLevel="0" collapsed="false">
      <c r="B30" s="53" t="s">
        <v>249</v>
      </c>
      <c r="C30" s="53"/>
    </row>
    <row r="31" customFormat="false" ht="21.75" hidden="false" customHeight="true" outlineLevel="0" collapsed="false">
      <c r="B31" s="54" t="s">
        <v>250</v>
      </c>
      <c r="C31" s="54"/>
    </row>
    <row r="32" customFormat="false" ht="21.75" hidden="false" customHeight="true" outlineLevel="0" collapsed="false">
      <c r="B32" s="53" t="s">
        <v>251</v>
      </c>
      <c r="C32" s="53"/>
    </row>
    <row r="33" customFormat="false" ht="21.75" hidden="false" customHeight="true" outlineLevel="0" collapsed="false">
      <c r="B33" s="54" t="s">
        <v>252</v>
      </c>
      <c r="C33" s="54"/>
    </row>
    <row r="34" customFormat="false" ht="21.75" hidden="false" customHeight="true" outlineLevel="0" collapsed="false">
      <c r="B34" s="53" t="s">
        <v>253</v>
      </c>
      <c r="C34" s="53"/>
    </row>
    <row r="35" customFormat="false" ht="21.75" hidden="false" customHeight="true" outlineLevel="0" collapsed="false">
      <c r="B35" s="54" t="s">
        <v>254</v>
      </c>
      <c r="C35" s="54"/>
    </row>
    <row r="37" customFormat="false" ht="24" hidden="false" customHeight="true" outlineLevel="0" collapsed="false">
      <c r="B37" s="52" t="s">
        <v>255</v>
      </c>
      <c r="C37" s="52"/>
    </row>
    <row r="38" customFormat="false" ht="21.75" hidden="false" customHeight="true" outlineLevel="0" collapsed="false">
      <c r="B38" s="53" t="s">
        <v>256</v>
      </c>
      <c r="C38" s="53"/>
    </row>
    <row r="39" customFormat="false" ht="21.75" hidden="false" customHeight="true" outlineLevel="0" collapsed="false">
      <c r="B39" s="54" t="s">
        <v>257</v>
      </c>
      <c r="C39" s="54"/>
    </row>
    <row r="40" customFormat="false" ht="21.75" hidden="false" customHeight="true" outlineLevel="0" collapsed="false">
      <c r="B40" s="53" t="s">
        <v>258</v>
      </c>
      <c r="C40" s="53"/>
    </row>
    <row r="41" customFormat="false" ht="21.75" hidden="false" customHeight="true" outlineLevel="0" collapsed="false">
      <c r="B41" s="54" t="s">
        <v>259</v>
      </c>
      <c r="C41" s="54"/>
    </row>
    <row r="42" customFormat="false" ht="21.75" hidden="false" customHeight="true" outlineLevel="0" collapsed="false">
      <c r="B42" s="53" t="s">
        <v>260</v>
      </c>
      <c r="C42" s="53"/>
    </row>
    <row r="43" customFormat="false" ht="21.75" hidden="false" customHeight="true" outlineLevel="0" collapsed="false">
      <c r="B43" s="54" t="s">
        <v>261</v>
      </c>
      <c r="C43" s="54"/>
    </row>
    <row r="44" customFormat="false" ht="21.75" hidden="false" customHeight="true" outlineLevel="0" collapsed="false">
      <c r="B44" s="53" t="s">
        <v>262</v>
      </c>
      <c r="C44" s="53"/>
    </row>
    <row r="46" customFormat="false" ht="18" hidden="false" customHeight="true" outlineLevel="0" collapsed="false">
      <c r="A46" s="42"/>
      <c r="B46" s="41" t="s">
        <v>263</v>
      </c>
      <c r="C46" s="41"/>
      <c r="D46" s="42"/>
    </row>
  </sheetData>
  <mergeCells count="39">
    <mergeCell ref="B2:C2"/>
    <mergeCell ref="B3:C3"/>
    <mergeCell ref="B5:C5"/>
    <mergeCell ref="B6:C6"/>
    <mergeCell ref="B7:C7"/>
    <mergeCell ref="B8:C8"/>
    <mergeCell ref="B9:C9"/>
    <mergeCell ref="B10:C10"/>
    <mergeCell ref="B12:C12"/>
    <mergeCell ref="B13:C13"/>
    <mergeCell ref="B14:C14"/>
    <mergeCell ref="B15:C15"/>
    <mergeCell ref="B16:C16"/>
    <mergeCell ref="B17:C17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3:C43"/>
    <mergeCell ref="B44:C44"/>
    <mergeCell ref="B46:C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2026-06-29T10:37:06Z</dcterms:created>
  <dc:creator>openpyxl</dc:creator>
  <dc:description/>
  <dc:language>en-US</dc:language>
  <cp:lastModifiedBy/>
  <dcterms:modified xsi:type="dcterms:W3CDTF">2026-06-29T10:37:06Z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